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195" windowHeight="7680" tabRatio="958"/>
  </bookViews>
  <sheets>
    <sheet name="BHL Summary" sheetId="14" r:id="rId1"/>
    <sheet name="Summary" sheetId="6" r:id="rId2"/>
    <sheet name="AMNH" sheetId="12" r:id="rId3"/>
    <sheet name="ANSP" sheetId="9" r:id="rId4"/>
    <sheet name="CalAcademy" sheetId="5" r:id="rId5"/>
    <sheet name="Field Museum" sheetId="3" r:id="rId6"/>
    <sheet name="Harvard Botany" sheetId="13" r:id="rId7"/>
    <sheet name="Harvard MCZ" sheetId="2" r:id="rId8"/>
    <sheet name="Kew" sheetId="10" r:id="rId9"/>
    <sheet name="MBLWHOI" sheetId="7" r:id="rId10"/>
    <sheet name="MOBOT" sheetId="11" r:id="rId11"/>
    <sheet name="NHM" sheetId="8" r:id="rId12"/>
    <sheet name="NYBG" sheetId="4" r:id="rId13"/>
    <sheet name="SI Libraries" sheetId="1" r:id="rId14"/>
  </sheets>
  <calcPr calcId="125725" iterateDelta="1E-4"/>
</workbook>
</file>

<file path=xl/calcChain.xml><?xml version="1.0" encoding="utf-8"?>
<calcChain xmlns="http://schemas.openxmlformats.org/spreadsheetml/2006/main">
  <c r="B73" i="6"/>
  <c r="B72"/>
  <c r="B19"/>
  <c r="B16"/>
  <c r="B106"/>
  <c r="B97"/>
  <c r="B88"/>
  <c r="B79"/>
  <c r="B75"/>
  <c r="B70"/>
  <c r="B69"/>
  <c r="B71" s="1"/>
  <c r="B108"/>
  <c r="B110" s="1"/>
  <c r="B109"/>
  <c r="B102"/>
  <c r="B100"/>
  <c r="B99"/>
  <c r="B101" s="1"/>
  <c r="B91"/>
  <c r="B90"/>
  <c r="B92" s="1"/>
  <c r="B81"/>
  <c r="B82"/>
  <c r="B29" i="11"/>
  <c r="B30" s="1"/>
  <c r="B38"/>
  <c r="B22" i="2"/>
  <c r="C37"/>
  <c r="B111" i="6"/>
  <c r="B105"/>
  <c r="B107" s="1"/>
  <c r="B84"/>
  <c r="B83"/>
  <c r="B78"/>
  <c r="B93"/>
  <c r="B87"/>
  <c r="B89" s="1"/>
  <c r="B30" i="10"/>
  <c r="B23"/>
  <c r="C15"/>
  <c r="B15"/>
  <c r="B25" s="1"/>
  <c r="B18" i="6"/>
  <c r="B48"/>
  <c r="B42"/>
  <c r="B64"/>
  <c r="B63"/>
  <c r="B65" s="1"/>
  <c r="B61"/>
  <c r="B60"/>
  <c r="B62" s="1"/>
  <c r="B66"/>
  <c r="B57"/>
  <c r="B55"/>
  <c r="B54"/>
  <c r="B56" s="1"/>
  <c r="B52"/>
  <c r="B51"/>
  <c r="B53" s="1"/>
  <c r="B22" i="13"/>
  <c r="B30"/>
  <c r="B23"/>
  <c r="C15"/>
  <c r="B15"/>
  <c r="B25" s="1"/>
  <c r="B30" i="12"/>
  <c r="B23"/>
  <c r="C15"/>
  <c r="B15"/>
  <c r="B25" s="1"/>
  <c r="B23" i="11"/>
  <c r="C15"/>
  <c r="B15"/>
  <c r="B25" s="1"/>
  <c r="B30" i="9"/>
  <c r="B23"/>
  <c r="C15"/>
  <c r="B15"/>
  <c r="B25" s="1"/>
  <c r="B30" i="8"/>
  <c r="B23"/>
  <c r="C15"/>
  <c r="B15"/>
  <c r="B46" i="6"/>
  <c r="B43"/>
  <c r="B45"/>
  <c r="B47" s="1"/>
  <c r="B30" i="7"/>
  <c r="B23"/>
  <c r="C15"/>
  <c r="B15"/>
  <c r="B39" i="6"/>
  <c r="B30"/>
  <c r="B12"/>
  <c r="B37"/>
  <c r="B36"/>
  <c r="B34"/>
  <c r="B33"/>
  <c r="B28"/>
  <c r="B27"/>
  <c r="B25"/>
  <c r="B24"/>
  <c r="B10"/>
  <c r="B9"/>
  <c r="B7"/>
  <c r="B6"/>
  <c r="B30" i="5"/>
  <c r="B23"/>
  <c r="C15"/>
  <c r="B15"/>
  <c r="B12" i="1"/>
  <c r="B10"/>
  <c r="B30" i="4"/>
  <c r="B23"/>
  <c r="C15"/>
  <c r="B15"/>
  <c r="B30" i="3"/>
  <c r="B23"/>
  <c r="C15"/>
  <c r="B15"/>
  <c r="C15" i="1"/>
  <c r="B15"/>
  <c r="C15" i="2"/>
  <c r="B21" i="6" s="1"/>
  <c r="B23" i="2"/>
  <c r="B30"/>
  <c r="B15"/>
  <c r="B15" i="6" s="1"/>
  <c r="B23" i="1"/>
  <c r="B30"/>
  <c r="B7" i="14" l="1"/>
  <c r="B74" i="6"/>
  <c r="B25" i="8"/>
  <c r="B10" i="14"/>
  <c r="B96" i="6"/>
  <c r="B98" s="1"/>
  <c r="B12" i="14"/>
  <c r="B9"/>
  <c r="B80" i="6"/>
  <c r="B44"/>
  <c r="B25" i="7"/>
  <c r="B26" i="6"/>
  <c r="B35"/>
  <c r="B38"/>
  <c r="B17"/>
  <c r="B20"/>
  <c r="B8"/>
  <c r="B11"/>
  <c r="B29"/>
  <c r="B25" i="5"/>
  <c r="B25" i="4"/>
  <c r="B25" i="3"/>
  <c r="B25" i="2"/>
  <c r="B25" i="1"/>
  <c r="B11" i="14" l="1"/>
  <c r="B6"/>
  <c r="B8" s="1"/>
</calcChain>
</file>

<file path=xl/comments1.xml><?xml version="1.0" encoding="utf-8"?>
<comments xmlns="http://schemas.openxmlformats.org/spreadsheetml/2006/main">
  <authors>
    <author>Archives MBL</author>
  </authors>
  <commentList>
    <comment ref="G5" authorId="0">
      <text>
        <r>
          <rPr>
            <b/>
            <sz val="9"/>
            <color indexed="81"/>
            <rFont val="Arial"/>
            <family val="2"/>
          </rPr>
          <t>Archives MBL:</t>
        </r>
        <r>
          <rPr>
            <sz val="9"/>
            <color indexed="81"/>
            <rFont val="Arial"/>
            <family val="2"/>
          </rPr>
          <t xml:space="preserve">
10% BHL Funding for 1/2 year not included</t>
        </r>
      </text>
    </comment>
  </commentList>
</comments>
</file>

<file path=xl/sharedStrings.xml><?xml version="1.0" encoding="utf-8"?>
<sst xmlns="http://schemas.openxmlformats.org/spreadsheetml/2006/main" count="530" uniqueCount="86">
  <si>
    <t>Administration</t>
  </si>
  <si>
    <t>Metadata</t>
  </si>
  <si>
    <t>Collections support</t>
  </si>
  <si>
    <t>Database/Systems</t>
  </si>
  <si>
    <t>Other Costs</t>
  </si>
  <si>
    <t>Travel</t>
  </si>
  <si>
    <t>Equipment</t>
  </si>
  <si>
    <t>Metadata prep (serials holdings, etc.)</t>
  </si>
  <si>
    <t>Total Costs</t>
  </si>
  <si>
    <t>FTE</t>
  </si>
  <si>
    <t>Material Transportation</t>
  </si>
  <si>
    <t>Conservation</t>
  </si>
  <si>
    <t>Revenue</t>
  </si>
  <si>
    <t>Institutional special funding received</t>
  </si>
  <si>
    <t>External grants or awards received</t>
  </si>
  <si>
    <t>Direct Staff Contributions</t>
  </si>
  <si>
    <t>Staff time (material pulling)</t>
  </si>
  <si>
    <t>Staff time (direct scanning)</t>
  </si>
  <si>
    <t>Total Cost</t>
  </si>
  <si>
    <t>Total Revenue</t>
  </si>
  <si>
    <t>Staff Contributions Total</t>
  </si>
  <si>
    <t>Smithsonian Institution Libraries</t>
  </si>
  <si>
    <t>CY 2009</t>
  </si>
  <si>
    <t>Total Grants Received</t>
  </si>
  <si>
    <t>Not broken out</t>
  </si>
  <si>
    <t>Harvard / MCZ</t>
  </si>
  <si>
    <t>Other</t>
  </si>
  <si>
    <t>Total Contribution</t>
  </si>
  <si>
    <t>Explanations</t>
  </si>
  <si>
    <t>Widener Imaging</t>
  </si>
  <si>
    <t>DRS (Harvard repository) Storage</t>
  </si>
  <si>
    <t>IMLS Grant</t>
  </si>
  <si>
    <t>Unpaid Volunteers</t>
  </si>
  <si>
    <t>Field Museum</t>
  </si>
  <si>
    <t>New York Botanical Garden</t>
  </si>
  <si>
    <t>External Grants</t>
  </si>
  <si>
    <t>Seidell</t>
  </si>
  <si>
    <t>CIS Pool</t>
  </si>
  <si>
    <t>Metadata prep (other)</t>
  </si>
  <si>
    <t>Quality control</t>
  </si>
  <si>
    <t>LAPI grant</t>
  </si>
  <si>
    <t>Cal Academy</t>
  </si>
  <si>
    <t>Scanning</t>
  </si>
  <si>
    <t>BHL Member Library Contributions</t>
  </si>
  <si>
    <t>Summary</t>
  </si>
  <si>
    <t>SI Libraries</t>
  </si>
  <si>
    <t>Harvard MCZ</t>
  </si>
  <si>
    <t>NYBG</t>
  </si>
  <si>
    <t>Direct Staff Costs</t>
  </si>
  <si>
    <t>Internal Subvention</t>
  </si>
  <si>
    <t>External Grants received</t>
  </si>
  <si>
    <t>Funds Received</t>
  </si>
  <si>
    <t>Total</t>
  </si>
  <si>
    <t>MBL/WHOI</t>
  </si>
  <si>
    <t>NHM London</t>
  </si>
  <si>
    <t>ANSP</t>
  </si>
  <si>
    <t>RBG Kew</t>
  </si>
  <si>
    <t>MOBOT</t>
  </si>
  <si>
    <t>AMNH</t>
  </si>
  <si>
    <t>Harvard Botany</t>
  </si>
  <si>
    <t>Other Costs: Other</t>
  </si>
  <si>
    <t>Software development</t>
  </si>
  <si>
    <t>Other: Scanning</t>
  </si>
  <si>
    <t>HUL</t>
  </si>
  <si>
    <t>IMLS</t>
  </si>
  <si>
    <t>SUMMARY CONTRIBUTIONS</t>
  </si>
  <si>
    <t>NH London</t>
  </si>
  <si>
    <t>Kew</t>
  </si>
  <si>
    <t>Administration = travel time, attendance at meetings</t>
  </si>
  <si>
    <t>AMNH sent six shipments to IA January-June 09.</t>
  </si>
  <si>
    <t xml:space="preserve"> </t>
  </si>
  <si>
    <t>TOTAL</t>
  </si>
  <si>
    <t>Maint. Contract</t>
  </si>
  <si>
    <t>Trio Foundation</t>
  </si>
  <si>
    <t>Moore Fedora</t>
  </si>
  <si>
    <t>Engelmann</t>
  </si>
  <si>
    <t>Exchange rate</t>
  </si>
  <si>
    <r>
      <rPr>
        <sz val="11"/>
        <color theme="1"/>
        <rFont val="Calibri"/>
        <family val="2"/>
      </rPr>
      <t>£</t>
    </r>
    <r>
      <rPr>
        <sz val="11"/>
        <color theme="1"/>
        <rFont val="Arial"/>
        <family val="2"/>
      </rPr>
      <t>1 = $1.4</t>
    </r>
  </si>
  <si>
    <t>Other (Software development)</t>
  </si>
  <si>
    <t>Costs of staff time of BHL libraries</t>
  </si>
  <si>
    <t>Travel, equipment, software development, transportation of materials, contract cataloging, etc.</t>
  </si>
  <si>
    <t>Funds received from parent institution in addition to regular budget to support BHL activities</t>
  </si>
  <si>
    <t>Grants received from outside organizations, foundations, etc.; does not include MacArthur or Sloan monies</t>
  </si>
  <si>
    <t>Definition of Terms</t>
  </si>
  <si>
    <t>Contributions by BHL member libraries to support BHL related work</t>
  </si>
  <si>
    <t>If these metrics are agreed to by the group, we'll ask for CY 2007 and CY 2008 and continue this data gathering for the future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</si>
</sst>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;[Red]\-[$$-409]#,##0.00"/>
    <numFmt numFmtId="165" formatCode="[$$-409]#,##0.00;[Red][$$-409]#,##0.00"/>
    <numFmt numFmtId="166" formatCode="_([$$-409]* #,##0.00_);_([$$-409]* \(#,##0.00\);_([$$-409]* &quot;-&quot;??_);_(@_)"/>
    <numFmt numFmtId="167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indexed="53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0" applyNumberFormat="1"/>
    <xf numFmtId="9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44" fontId="4" fillId="2" borderId="1" xfId="1" applyFont="1" applyFill="1" applyBorder="1"/>
    <xf numFmtId="0" fontId="4" fillId="2" borderId="1" xfId="0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/>
    <xf numFmtId="44" fontId="3" fillId="2" borderId="1" xfId="0" applyNumberFormat="1" applyFont="1" applyFill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8" fillId="0" borderId="0" xfId="1" applyFont="1"/>
    <xf numFmtId="166" fontId="8" fillId="0" borderId="0" xfId="0" applyNumberFormat="1" applyFont="1"/>
    <xf numFmtId="8" fontId="4" fillId="0" borderId="0" xfId="0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5" fillId="0" borderId="0" xfId="0" applyNumberFormat="1" applyFont="1" applyAlignment="1">
      <alignment horizontal="center"/>
    </xf>
    <xf numFmtId="10" fontId="4" fillId="0" borderId="0" xfId="0" applyNumberFormat="1" applyFont="1"/>
    <xf numFmtId="44" fontId="4" fillId="0" borderId="0" xfId="1" applyFont="1"/>
    <xf numFmtId="44" fontId="0" fillId="0" borderId="0" xfId="0" applyNumberFormat="1"/>
    <xf numFmtId="44" fontId="0" fillId="0" borderId="0" xfId="1" applyFont="1"/>
    <xf numFmtId="0" fontId="10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2" fontId="0" fillId="0" borderId="0" xfId="0" applyNumberFormat="1"/>
    <xf numFmtId="10" fontId="0" fillId="0" borderId="0" xfId="0" applyNumberFormat="1"/>
    <xf numFmtId="167" fontId="5" fillId="0" borderId="0" xfId="0" applyNumberFormat="1" applyFont="1"/>
    <xf numFmtId="167" fontId="5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44" fontId="14" fillId="3" borderId="1" xfId="1" applyFont="1" applyFill="1" applyBorder="1"/>
    <xf numFmtId="0" fontId="14" fillId="3" borderId="1" xfId="0" applyFont="1" applyFill="1" applyBorder="1"/>
    <xf numFmtId="9" fontId="14" fillId="0" borderId="0" xfId="0" applyNumberFormat="1" applyFont="1"/>
    <xf numFmtId="8" fontId="14" fillId="0" borderId="0" xfId="0" applyNumberFormat="1" applyFont="1"/>
    <xf numFmtId="0" fontId="15" fillId="0" borderId="0" xfId="0" applyFont="1" applyAlignment="1">
      <alignment horizontal="right"/>
    </xf>
    <xf numFmtId="165" fontId="15" fillId="3" borderId="1" xfId="0" applyNumberFormat="1" applyFont="1" applyFill="1" applyBorder="1"/>
    <xf numFmtId="0" fontId="17" fillId="0" borderId="0" xfId="0" applyFont="1" applyAlignment="1">
      <alignment horizontal="center"/>
    </xf>
    <xf numFmtId="44" fontId="15" fillId="3" borderId="1" xfId="0" applyNumberFormat="1" applyFont="1" applyFill="1" applyBorder="1"/>
    <xf numFmtId="0" fontId="15" fillId="3" borderId="1" xfId="0" applyFont="1" applyFill="1" applyBorder="1"/>
    <xf numFmtId="10" fontId="14" fillId="0" borderId="0" xfId="0" applyNumberFormat="1" applyFont="1"/>
    <xf numFmtId="0" fontId="0" fillId="0" borderId="0" xfId="1" applyNumberFormat="1" applyFont="1"/>
    <xf numFmtId="0" fontId="0" fillId="0" borderId="0" xfId="0" applyNumberFormat="1"/>
    <xf numFmtId="44" fontId="4" fillId="0" borderId="0" xfId="1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2" borderId="1" xfId="1" applyNumberFormat="1" applyFont="1" applyFill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activeCell="G12" sqref="G12"/>
    </sheetView>
  </sheetViews>
  <sheetFormatPr defaultRowHeight="15"/>
  <cols>
    <col min="1" max="1" width="34.140625" customWidth="1"/>
    <col min="2" max="2" width="16.28515625" customWidth="1"/>
  </cols>
  <sheetData>
    <row r="1" spans="1:2">
      <c r="A1" s="29" t="s">
        <v>65</v>
      </c>
    </row>
    <row r="2" spans="1:2">
      <c r="A2" t="s">
        <v>84</v>
      </c>
    </row>
    <row r="3" spans="1:2">
      <c r="A3" t="s">
        <v>85</v>
      </c>
    </row>
    <row r="5" spans="1:2">
      <c r="B5" s="59">
        <v>2009</v>
      </c>
    </row>
    <row r="6" spans="1:2">
      <c r="A6" s="30" t="s">
        <v>48</v>
      </c>
      <c r="B6" s="60">
        <f>SUM(Summary!B6,Summary!B15,Summary!B24,Summary!B33,Summary!B42,Summary!B51,Summary!B60,Summary!B69,Summary!B78,Summary!B87,Summary!B96,Summary!B105)</f>
        <v>1143326.0899999999</v>
      </c>
    </row>
    <row r="7" spans="1:2">
      <c r="A7" s="30" t="s">
        <v>4</v>
      </c>
      <c r="B7" s="60">
        <f>SUM(Summary!B7,Summary!B16,Summary!B25,Summary!B34,Summary!B43,Summary!B52,Summary!B61,Summary!B70,Summary!B79,Summary!B88,Summary!B97,Summary!B106)</f>
        <v>216194.12</v>
      </c>
    </row>
    <row r="8" spans="1:2">
      <c r="A8" s="58" t="s">
        <v>52</v>
      </c>
      <c r="B8" s="60">
        <f>SUM(B6:B7)</f>
        <v>1359520.21</v>
      </c>
    </row>
    <row r="9" spans="1:2">
      <c r="A9" s="30" t="s">
        <v>49</v>
      </c>
      <c r="B9" s="60">
        <f>SUM(Summary!B9,Summary!B18,Summary!B27,Summary!B36,Summary!B45,Summary!B54,Summary!B63,Summary!B72,Summary!B81,Summary!B90,Summary!B99,Summary!B108)</f>
        <v>150140</v>
      </c>
    </row>
    <row r="10" spans="1:2">
      <c r="A10" s="30" t="s">
        <v>50</v>
      </c>
      <c r="B10" s="60">
        <f>SUM(Summary!B10,Summary!B19,Summary!B28,Summary!B37,Summary!B46,Summary!B55,Summary!B64,Summary!B73,Summary!B82,Summary!B91,Summary!B100,Summary!B109)</f>
        <v>775000</v>
      </c>
    </row>
    <row r="11" spans="1:2">
      <c r="A11" s="30" t="s">
        <v>51</v>
      </c>
      <c r="B11" s="60">
        <f>SUM(Summary!B11,Summary!B20,Summary!B29,Summary!B38,Summary!B47,Summary!B56,Summary!B65,Summary!B74,Summary!B83,Summary!B92,Summary!B101,Summary!B110)</f>
        <v>925140</v>
      </c>
    </row>
    <row r="12" spans="1:2">
      <c r="A12" s="58" t="s">
        <v>9</v>
      </c>
      <c r="B12" s="61">
        <f>SUM(Summary!B12,Summary!B21,Summary!B30,Summary!B39,Summary!B48,Summary!B57,Summary!B66,Summary!B75,Summary!B84,Summary!B93,Summary!B102,Summary!B111)</f>
        <v>17.692999999999998</v>
      </c>
    </row>
    <row r="15" spans="1:2">
      <c r="A15" s="29" t="s">
        <v>83</v>
      </c>
    </row>
    <row r="16" spans="1:2">
      <c r="A16" s="58" t="s">
        <v>48</v>
      </c>
      <c r="B16" t="s">
        <v>79</v>
      </c>
    </row>
    <row r="17" spans="1:2">
      <c r="A17" s="58" t="s">
        <v>4</v>
      </c>
      <c r="B17" t="s">
        <v>80</v>
      </c>
    </row>
    <row r="18" spans="1:2">
      <c r="A18" s="58" t="s">
        <v>49</v>
      </c>
      <c r="B18" t="s">
        <v>81</v>
      </c>
    </row>
    <row r="19" spans="1:2">
      <c r="A19" s="58" t="s">
        <v>50</v>
      </c>
      <c r="B19" t="s">
        <v>82</v>
      </c>
    </row>
    <row r="20" spans="1:2">
      <c r="A20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1"/>
  <sheetViews>
    <sheetView topLeftCell="A98" zoomScaleNormal="100" workbookViewId="0">
      <selection activeCell="B111" sqref="B111"/>
    </sheetView>
  </sheetViews>
  <sheetFormatPr defaultRowHeight="15"/>
  <cols>
    <col min="1" max="1" width="28.42578125" customWidth="1"/>
    <col min="2" max="2" width="13.5703125" customWidth="1"/>
    <col min="3" max="3" width="13.85546875" customWidth="1"/>
  </cols>
  <sheetData>
    <row r="1" spans="1:2" ht="18.75">
      <c r="A1" s="31" t="s">
        <v>43</v>
      </c>
    </row>
    <row r="2" spans="1:2" ht="18.75">
      <c r="A2" s="31" t="s">
        <v>44</v>
      </c>
    </row>
    <row r="4" spans="1:2">
      <c r="B4" s="29">
        <v>2009</v>
      </c>
    </row>
    <row r="5" spans="1:2">
      <c r="A5" s="29" t="s">
        <v>45</v>
      </c>
    </row>
    <row r="6" spans="1:2">
      <c r="A6" s="30" t="s">
        <v>48</v>
      </c>
      <c r="B6" s="28">
        <f>'SI Libraries'!B15</f>
        <v>376385.13999999996</v>
      </c>
    </row>
    <row r="7" spans="1:2">
      <c r="A7" s="30" t="s">
        <v>4</v>
      </c>
      <c r="B7" s="27">
        <f>'SI Libraries'!B23</f>
        <v>52000</v>
      </c>
    </row>
    <row r="8" spans="1:2">
      <c r="A8" s="30" t="s">
        <v>52</v>
      </c>
      <c r="B8" s="27">
        <f>SUM(B6:B7)</f>
        <v>428385.13999999996</v>
      </c>
    </row>
    <row r="9" spans="1:2">
      <c r="A9" s="30" t="s">
        <v>49</v>
      </c>
      <c r="B9" s="27">
        <f>'SI Libraries'!B28</f>
        <v>150000</v>
      </c>
    </row>
    <row r="10" spans="1:2">
      <c r="A10" s="30" t="s">
        <v>50</v>
      </c>
      <c r="B10" s="27">
        <f>'SI Libraries'!B29</f>
        <v>0</v>
      </c>
    </row>
    <row r="11" spans="1:2">
      <c r="A11" s="30" t="s">
        <v>51</v>
      </c>
      <c r="B11" s="27">
        <f>SUM(B9:B10)</f>
        <v>150000</v>
      </c>
    </row>
    <row r="12" spans="1:2">
      <c r="A12" s="30" t="s">
        <v>9</v>
      </c>
      <c r="B12" s="32">
        <f>'SI Libraries'!C15</f>
        <v>3.75</v>
      </c>
    </row>
    <row r="14" spans="1:2">
      <c r="A14" s="29" t="s">
        <v>46</v>
      </c>
    </row>
    <row r="15" spans="1:2">
      <c r="A15" s="30" t="s">
        <v>48</v>
      </c>
      <c r="B15" s="28">
        <f>'Harvard MCZ'!B15</f>
        <v>77479.5</v>
      </c>
    </row>
    <row r="16" spans="1:2">
      <c r="A16" s="30" t="s">
        <v>4</v>
      </c>
      <c r="B16" s="27">
        <f>'Harvard MCZ'!B23</f>
        <v>76503.959999999992</v>
      </c>
    </row>
    <row r="17" spans="1:2">
      <c r="A17" s="30" t="s">
        <v>52</v>
      </c>
      <c r="B17" s="27">
        <f>SUM(B15:B16)</f>
        <v>153983.46</v>
      </c>
    </row>
    <row r="18" spans="1:2">
      <c r="A18" s="30" t="s">
        <v>49</v>
      </c>
      <c r="B18" s="27">
        <f>'Harvard MCZ'!B28</f>
        <v>0</v>
      </c>
    </row>
    <row r="19" spans="1:2">
      <c r="A19" s="30" t="s">
        <v>50</v>
      </c>
      <c r="B19" s="27">
        <f>'Harvard MCZ'!B29</f>
        <v>40000</v>
      </c>
    </row>
    <row r="20" spans="1:2">
      <c r="A20" s="30" t="s">
        <v>51</v>
      </c>
      <c r="B20" s="27">
        <f>SUM(B18:B19)</f>
        <v>40000</v>
      </c>
    </row>
    <row r="21" spans="1:2">
      <c r="A21" s="30" t="s">
        <v>9</v>
      </c>
      <c r="B21" s="32">
        <f>'Harvard MCZ'!C15</f>
        <v>1.75</v>
      </c>
    </row>
    <row r="23" spans="1:2">
      <c r="A23" s="29" t="s">
        <v>33</v>
      </c>
    </row>
    <row r="24" spans="1:2">
      <c r="A24" s="30" t="s">
        <v>48</v>
      </c>
      <c r="B24" s="28">
        <f>'Field Museum'!B15</f>
        <v>24862.100000000002</v>
      </c>
    </row>
    <row r="25" spans="1:2">
      <c r="A25" s="30" t="s">
        <v>4</v>
      </c>
      <c r="B25" s="27">
        <f>'Field Museum'!B23</f>
        <v>1500</v>
      </c>
    </row>
    <row r="26" spans="1:2">
      <c r="A26" s="30" t="s">
        <v>52</v>
      </c>
      <c r="B26" s="27">
        <f>SUM(B24:B25)</f>
        <v>26362.100000000002</v>
      </c>
    </row>
    <row r="27" spans="1:2">
      <c r="A27" s="30" t="s">
        <v>49</v>
      </c>
      <c r="B27" s="27">
        <f>'Field Museum'!B28</f>
        <v>0</v>
      </c>
    </row>
    <row r="28" spans="1:2">
      <c r="A28" s="30" t="s">
        <v>50</v>
      </c>
      <c r="B28" s="27">
        <f>'Field Museum'!B29</f>
        <v>0</v>
      </c>
    </row>
    <row r="29" spans="1:2">
      <c r="A29" s="30" t="s">
        <v>51</v>
      </c>
      <c r="B29" s="27">
        <f>SUM(B27:B28)</f>
        <v>0</v>
      </c>
    </row>
    <row r="30" spans="1:2">
      <c r="A30" s="30" t="s">
        <v>9</v>
      </c>
      <c r="B30" s="32">
        <f>'Field Museum'!C15</f>
        <v>0.5</v>
      </c>
    </row>
    <row r="32" spans="1:2">
      <c r="A32" s="29" t="s">
        <v>47</v>
      </c>
    </row>
    <row r="33" spans="1:2">
      <c r="A33" s="30" t="s">
        <v>48</v>
      </c>
      <c r="B33" s="27">
        <f>NYBG!B15</f>
        <v>157565</v>
      </c>
    </row>
    <row r="34" spans="1:2">
      <c r="A34" s="30" t="s">
        <v>4</v>
      </c>
      <c r="B34" s="27">
        <f>NYBG!B23</f>
        <v>1420</v>
      </c>
    </row>
    <row r="35" spans="1:2">
      <c r="A35" s="30" t="s">
        <v>52</v>
      </c>
      <c r="B35" s="27">
        <f>SUM(B33:B34)</f>
        <v>158985</v>
      </c>
    </row>
    <row r="36" spans="1:2">
      <c r="A36" s="30" t="s">
        <v>49</v>
      </c>
      <c r="B36" s="27">
        <f>NYBG!B28</f>
        <v>0</v>
      </c>
    </row>
    <row r="37" spans="1:2">
      <c r="A37" s="30" t="s">
        <v>50</v>
      </c>
      <c r="B37" s="27">
        <f>NYBG!B29</f>
        <v>250000</v>
      </c>
    </row>
    <row r="38" spans="1:2">
      <c r="A38" s="30" t="s">
        <v>51</v>
      </c>
      <c r="B38" s="27">
        <f>SUM(B36:B37)</f>
        <v>250000</v>
      </c>
    </row>
    <row r="39" spans="1:2">
      <c r="A39" s="30" t="s">
        <v>9</v>
      </c>
      <c r="B39" s="32">
        <f>NYBG!C15</f>
        <v>2.13</v>
      </c>
    </row>
    <row r="41" spans="1:2">
      <c r="A41" s="29" t="s">
        <v>41</v>
      </c>
    </row>
    <row r="42" spans="1:2">
      <c r="A42" s="30" t="s">
        <v>48</v>
      </c>
      <c r="B42" s="27">
        <f>CalAcademy!B15</f>
        <v>5748</v>
      </c>
    </row>
    <row r="43" spans="1:2">
      <c r="A43" s="30" t="s">
        <v>4</v>
      </c>
      <c r="B43" s="27">
        <f>CalAcademy!B23</f>
        <v>0</v>
      </c>
    </row>
    <row r="44" spans="1:2">
      <c r="A44" s="30" t="s">
        <v>52</v>
      </c>
      <c r="B44" s="27">
        <f>SUM(B42:B43)</f>
        <v>5748</v>
      </c>
    </row>
    <row r="45" spans="1:2">
      <c r="A45" s="30" t="s">
        <v>49</v>
      </c>
      <c r="B45" s="27">
        <f>CalAcademy!B28</f>
        <v>0</v>
      </c>
    </row>
    <row r="46" spans="1:2">
      <c r="A46" s="30" t="s">
        <v>50</v>
      </c>
      <c r="B46" s="27">
        <f>CalAcademy!B29</f>
        <v>0</v>
      </c>
    </row>
    <row r="47" spans="1:2">
      <c r="A47" s="30" t="s">
        <v>51</v>
      </c>
      <c r="B47" s="27">
        <f>SUM(B45:B46)</f>
        <v>0</v>
      </c>
    </row>
    <row r="48" spans="1:2">
      <c r="A48" s="30" t="s">
        <v>9</v>
      </c>
      <c r="B48" s="53">
        <f>CalAcademy!C15</f>
        <v>0.02</v>
      </c>
    </row>
    <row r="50" spans="1:2">
      <c r="A50" s="36" t="s">
        <v>53</v>
      </c>
    </row>
    <row r="51" spans="1:2">
      <c r="A51" s="30" t="s">
        <v>48</v>
      </c>
      <c r="B51" s="28">
        <f>MBLWHOI!B15</f>
        <v>130582</v>
      </c>
    </row>
    <row r="52" spans="1:2">
      <c r="A52" s="30" t="s">
        <v>4</v>
      </c>
      <c r="B52" s="28">
        <f>MBLWHOI!B23</f>
        <v>20870.66</v>
      </c>
    </row>
    <row r="53" spans="1:2">
      <c r="A53" s="30" t="s">
        <v>52</v>
      </c>
      <c r="B53" s="28">
        <f>SUM(B51:B52)</f>
        <v>151452.66</v>
      </c>
    </row>
    <row r="54" spans="1:2">
      <c r="A54" s="30" t="s">
        <v>49</v>
      </c>
      <c r="B54" s="28">
        <f>MBLWHOI!B28</f>
        <v>0</v>
      </c>
    </row>
    <row r="55" spans="1:2">
      <c r="A55" s="30" t="s">
        <v>50</v>
      </c>
      <c r="B55" s="28">
        <f>MBLWHOI!B29</f>
        <v>0</v>
      </c>
    </row>
    <row r="56" spans="1:2">
      <c r="A56" s="30" t="s">
        <v>51</v>
      </c>
      <c r="B56" s="28">
        <f>SUM(B54:B55)</f>
        <v>0</v>
      </c>
    </row>
    <row r="57" spans="1:2">
      <c r="A57" s="30" t="s">
        <v>9</v>
      </c>
      <c r="B57" s="52">
        <f>MBLWHOI!C15</f>
        <v>1.3</v>
      </c>
    </row>
    <row r="59" spans="1:2">
      <c r="A59" s="36" t="s">
        <v>59</v>
      </c>
    </row>
    <row r="60" spans="1:2">
      <c r="A60" s="30" t="s">
        <v>48</v>
      </c>
      <c r="B60" s="28">
        <f>'Harvard Botany'!B15</f>
        <v>9000</v>
      </c>
    </row>
    <row r="61" spans="1:2">
      <c r="A61" s="30" t="s">
        <v>4</v>
      </c>
      <c r="B61" s="28">
        <f>'Harvard Botany'!B23</f>
        <v>53139.5</v>
      </c>
    </row>
    <row r="62" spans="1:2">
      <c r="A62" s="30" t="s">
        <v>52</v>
      </c>
      <c r="B62" s="28">
        <f>SUM(B60:B61)</f>
        <v>62139.5</v>
      </c>
    </row>
    <row r="63" spans="1:2">
      <c r="A63" s="30" t="s">
        <v>49</v>
      </c>
      <c r="B63" s="28">
        <f>'Harvard Botany'!B28</f>
        <v>0</v>
      </c>
    </row>
    <row r="64" spans="1:2">
      <c r="A64" s="30" t="s">
        <v>50</v>
      </c>
      <c r="B64" s="28">
        <f>'Harvard Botany'!B29</f>
        <v>0</v>
      </c>
    </row>
    <row r="65" spans="1:2">
      <c r="A65" s="30" t="s">
        <v>51</v>
      </c>
      <c r="B65" s="28">
        <f>SUM(B63:B64)</f>
        <v>0</v>
      </c>
    </row>
    <row r="66" spans="1:2">
      <c r="A66" s="30" t="s">
        <v>9</v>
      </c>
      <c r="B66" s="52">
        <f>'Harvard Botany'!C15</f>
        <v>0.1</v>
      </c>
    </row>
    <row r="68" spans="1:2">
      <c r="A68" s="36" t="s">
        <v>66</v>
      </c>
    </row>
    <row r="69" spans="1:2">
      <c r="A69" s="30" t="s">
        <v>48</v>
      </c>
      <c r="B69" s="28">
        <f>NHM!B15</f>
        <v>141637</v>
      </c>
    </row>
    <row r="70" spans="1:2">
      <c r="A70" s="30" t="s">
        <v>4</v>
      </c>
      <c r="B70" s="28">
        <f>NHM!B23</f>
        <v>7140</v>
      </c>
    </row>
    <row r="71" spans="1:2">
      <c r="A71" s="30" t="s">
        <v>52</v>
      </c>
      <c r="B71" s="28">
        <f>SUM(B69:B70)</f>
        <v>148777</v>
      </c>
    </row>
    <row r="72" spans="1:2">
      <c r="A72" s="30" t="s">
        <v>49</v>
      </c>
      <c r="B72" s="28">
        <f>NHM!B37</f>
        <v>140</v>
      </c>
    </row>
    <row r="73" spans="1:2">
      <c r="A73" s="30" t="s">
        <v>50</v>
      </c>
      <c r="B73" s="28">
        <f>NHM!B38</f>
        <v>0</v>
      </c>
    </row>
    <row r="74" spans="1:2">
      <c r="A74" s="30" t="s">
        <v>51</v>
      </c>
      <c r="B74" s="28">
        <f>SUM(B72:B73)</f>
        <v>140</v>
      </c>
    </row>
    <row r="75" spans="1:2">
      <c r="A75" s="30" t="s">
        <v>9</v>
      </c>
      <c r="B75" s="52">
        <f>NHM!C15</f>
        <v>2.4500000000000002</v>
      </c>
    </row>
    <row r="77" spans="1:2">
      <c r="A77" s="36" t="s">
        <v>55</v>
      </c>
    </row>
    <row r="78" spans="1:2">
      <c r="A78" s="30" t="s">
        <v>48</v>
      </c>
      <c r="B78" s="28">
        <f>ANSP!B15</f>
        <v>2565.35</v>
      </c>
    </row>
    <row r="79" spans="1:2">
      <c r="A79" s="30" t="s">
        <v>4</v>
      </c>
      <c r="B79" s="28">
        <f>ANSP!B23</f>
        <v>0</v>
      </c>
    </row>
    <row r="80" spans="1:2">
      <c r="A80" s="30" t="s">
        <v>52</v>
      </c>
      <c r="B80" s="28">
        <f>SUM(B78:B79)</f>
        <v>2565.35</v>
      </c>
    </row>
    <row r="81" spans="1:2">
      <c r="A81" s="30" t="s">
        <v>49</v>
      </c>
      <c r="B81" s="28">
        <f>ANSP!B28</f>
        <v>0</v>
      </c>
    </row>
    <row r="82" spans="1:2">
      <c r="A82" s="30" t="s">
        <v>50</v>
      </c>
      <c r="B82" s="28">
        <f>ANSP!B29</f>
        <v>0</v>
      </c>
    </row>
    <row r="83" spans="1:2">
      <c r="A83" s="30" t="s">
        <v>51</v>
      </c>
      <c r="B83" s="28">
        <f>ANSP!B20</f>
        <v>0</v>
      </c>
    </row>
    <row r="84" spans="1:2">
      <c r="A84" s="30" t="s">
        <v>9</v>
      </c>
      <c r="B84" s="52">
        <f>ANSP!C15</f>
        <v>0.03</v>
      </c>
    </row>
    <row r="86" spans="1:2">
      <c r="A86" s="36" t="s">
        <v>67</v>
      </c>
    </row>
    <row r="87" spans="1:2">
      <c r="A87" s="30" t="s">
        <v>48</v>
      </c>
      <c r="B87" s="28">
        <f>Kew!B15</f>
        <v>7650</v>
      </c>
    </row>
    <row r="88" spans="1:2">
      <c r="A88" s="30" t="s">
        <v>4</v>
      </c>
      <c r="B88" s="28">
        <f>Kew!B23</f>
        <v>0</v>
      </c>
    </row>
    <row r="89" spans="1:2">
      <c r="A89" s="30" t="s">
        <v>52</v>
      </c>
      <c r="B89" s="28">
        <f>SUM(B87:B88)</f>
        <v>7650</v>
      </c>
    </row>
    <row r="90" spans="1:2">
      <c r="A90" s="30" t="s">
        <v>49</v>
      </c>
      <c r="B90" s="28">
        <f>Kew!B28</f>
        <v>0</v>
      </c>
    </row>
    <row r="91" spans="1:2">
      <c r="A91" s="30" t="s">
        <v>50</v>
      </c>
      <c r="B91" s="28">
        <f>Kew!B29</f>
        <v>0</v>
      </c>
    </row>
    <row r="92" spans="1:2">
      <c r="A92" s="30" t="s">
        <v>51</v>
      </c>
      <c r="B92" s="28">
        <f>SUM(B90:B91)</f>
        <v>0</v>
      </c>
    </row>
    <row r="93" spans="1:2">
      <c r="A93" s="30" t="s">
        <v>9</v>
      </c>
      <c r="B93" s="52">
        <f>Kew!C15</f>
        <v>0.1</v>
      </c>
    </row>
    <row r="95" spans="1:2">
      <c r="A95" s="36" t="s">
        <v>57</v>
      </c>
    </row>
    <row r="96" spans="1:2">
      <c r="A96" s="30" t="s">
        <v>48</v>
      </c>
      <c r="B96" s="28">
        <f>MOBOT!B15</f>
        <v>191775</v>
      </c>
    </row>
    <row r="97" spans="1:2">
      <c r="A97" s="30" t="s">
        <v>4</v>
      </c>
      <c r="B97" s="28">
        <f>MOBOT!B23</f>
        <v>3500</v>
      </c>
    </row>
    <row r="98" spans="1:2">
      <c r="A98" s="30" t="s">
        <v>52</v>
      </c>
      <c r="B98" s="28">
        <f>SUM(B96:B97)</f>
        <v>195275</v>
      </c>
    </row>
    <row r="99" spans="1:2">
      <c r="A99" s="30" t="s">
        <v>49</v>
      </c>
      <c r="B99" s="28">
        <f>MOBOT!B28</f>
        <v>0</v>
      </c>
    </row>
    <row r="100" spans="1:2">
      <c r="A100" s="30" t="s">
        <v>50</v>
      </c>
      <c r="B100" s="28">
        <f>MOBOT!B29</f>
        <v>485000</v>
      </c>
    </row>
    <row r="101" spans="1:2">
      <c r="A101" s="30" t="s">
        <v>51</v>
      </c>
      <c r="B101" s="28">
        <f>SUM(B99:B100)</f>
        <v>485000</v>
      </c>
    </row>
    <row r="102" spans="1:2">
      <c r="A102" s="30" t="s">
        <v>9</v>
      </c>
      <c r="B102">
        <f>MOBOT!C15</f>
        <v>5.25</v>
      </c>
    </row>
    <row r="104" spans="1:2">
      <c r="A104" s="36" t="s">
        <v>58</v>
      </c>
    </row>
    <row r="105" spans="1:2">
      <c r="A105" s="30" t="s">
        <v>48</v>
      </c>
      <c r="B105" s="28">
        <f>AMNH!B15</f>
        <v>18077</v>
      </c>
    </row>
    <row r="106" spans="1:2">
      <c r="A106" s="30" t="s">
        <v>4</v>
      </c>
      <c r="B106" s="28">
        <f>AMNH!B23</f>
        <v>120</v>
      </c>
    </row>
    <row r="107" spans="1:2">
      <c r="A107" s="30" t="s">
        <v>52</v>
      </c>
      <c r="B107" s="28">
        <f>SUM(B105:B106)</f>
        <v>18197</v>
      </c>
    </row>
    <row r="108" spans="1:2">
      <c r="A108" s="30" t="s">
        <v>49</v>
      </c>
      <c r="B108" s="28">
        <f>AMNH!B28</f>
        <v>0</v>
      </c>
    </row>
    <row r="109" spans="1:2">
      <c r="A109" s="30" t="s">
        <v>50</v>
      </c>
      <c r="B109" s="28">
        <f>AMNH!B29</f>
        <v>0</v>
      </c>
    </row>
    <row r="110" spans="1:2">
      <c r="A110" s="30" t="s">
        <v>51</v>
      </c>
      <c r="B110" s="28">
        <f>SUM(B108:B109)</f>
        <v>0</v>
      </c>
    </row>
    <row r="111" spans="1:2">
      <c r="A111" s="30" t="s">
        <v>9</v>
      </c>
      <c r="B111" s="52">
        <f>AMNH!C15</f>
        <v>0.31300000000000006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A36" sqref="A36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21.42578125" style="2" customWidth="1"/>
    <col min="8" max="16384" width="9.140625" style="2"/>
  </cols>
  <sheetData>
    <row r="1" spans="1:7" ht="15">
      <c r="A1" s="1" t="s">
        <v>58</v>
      </c>
    </row>
    <row r="2" spans="1:7" ht="15">
      <c r="B2" s="62" t="s">
        <v>22</v>
      </c>
      <c r="C2" s="62"/>
    </row>
    <row r="3" spans="1:7" ht="15">
      <c r="A3" s="15" t="s">
        <v>15</v>
      </c>
      <c r="B3" s="7" t="s">
        <v>18</v>
      </c>
      <c r="C3" s="7" t="s">
        <v>9</v>
      </c>
    </row>
    <row r="4" spans="1:7">
      <c r="A4" s="13" t="s">
        <v>24</v>
      </c>
      <c r="B4" s="8">
        <v>4155</v>
      </c>
      <c r="C4" s="9">
        <v>0.05</v>
      </c>
    </row>
    <row r="5" spans="1:7" ht="15">
      <c r="A5" s="2" t="s">
        <v>0</v>
      </c>
      <c r="B5" s="8">
        <v>728</v>
      </c>
      <c r="C5" s="9">
        <v>0.08</v>
      </c>
      <c r="E5" s="6"/>
      <c r="F5" s="18"/>
      <c r="G5" s="19"/>
    </row>
    <row r="6" spans="1:7" ht="15">
      <c r="A6" s="2" t="s">
        <v>1</v>
      </c>
      <c r="B6" s="8">
        <v>1920</v>
      </c>
      <c r="C6" s="9">
        <v>2.5000000000000001E-2</v>
      </c>
      <c r="E6" s="6"/>
      <c r="F6" s="18"/>
      <c r="G6" s="19"/>
    </row>
    <row r="7" spans="1:7" ht="15">
      <c r="A7" s="2" t="s">
        <v>2</v>
      </c>
      <c r="B7" s="8">
        <v>0</v>
      </c>
      <c r="C7" s="9">
        <v>0</v>
      </c>
      <c r="E7" s="6"/>
      <c r="F7" s="18"/>
      <c r="G7" s="19"/>
    </row>
    <row r="8" spans="1:7" ht="15">
      <c r="A8" s="2" t="s">
        <v>3</v>
      </c>
      <c r="B8" s="8">
        <v>0</v>
      </c>
      <c r="C8" s="9">
        <v>0</v>
      </c>
      <c r="E8" s="6"/>
      <c r="F8" s="18"/>
      <c r="G8" s="19"/>
    </row>
    <row r="9" spans="1:7">
      <c r="A9" s="2" t="s">
        <v>11</v>
      </c>
      <c r="B9" s="8">
        <v>1455</v>
      </c>
      <c r="C9" s="9">
        <v>1.6E-2</v>
      </c>
      <c r="E9" s="6"/>
      <c r="F9" s="18"/>
      <c r="G9" s="20"/>
    </row>
    <row r="10" spans="1:7">
      <c r="A10" s="2" t="s">
        <v>16</v>
      </c>
      <c r="B10" s="8">
        <v>6650</v>
      </c>
      <c r="C10" s="9">
        <v>0.1</v>
      </c>
      <c r="E10" s="6"/>
      <c r="F10" s="18"/>
      <c r="G10" s="20"/>
    </row>
    <row r="11" spans="1:7">
      <c r="A11" s="2" t="s">
        <v>17</v>
      </c>
      <c r="B11" s="8">
        <v>0</v>
      </c>
      <c r="C11" s="9"/>
      <c r="E11" s="6"/>
      <c r="F11" s="18"/>
      <c r="G11" s="20"/>
    </row>
    <row r="12" spans="1:7">
      <c r="A12" s="2" t="s">
        <v>39</v>
      </c>
      <c r="B12" s="8">
        <v>0</v>
      </c>
      <c r="C12" s="9">
        <v>0</v>
      </c>
      <c r="E12" s="6"/>
      <c r="F12" s="18"/>
      <c r="G12" s="20"/>
    </row>
    <row r="13" spans="1:7">
      <c r="A13" s="2" t="s">
        <v>38</v>
      </c>
      <c r="B13" s="8">
        <v>3169</v>
      </c>
      <c r="C13" s="9">
        <v>0.03</v>
      </c>
      <c r="E13" s="6"/>
      <c r="F13" s="18"/>
      <c r="G13" s="20"/>
    </row>
    <row r="14" spans="1:7">
      <c r="A14" s="2" t="s">
        <v>32</v>
      </c>
      <c r="B14" s="8">
        <v>0</v>
      </c>
      <c r="C14" s="9">
        <v>1.2E-2</v>
      </c>
      <c r="E14" s="6"/>
      <c r="F14" s="18"/>
    </row>
    <row r="15" spans="1:7" ht="15">
      <c r="A15" s="4" t="s">
        <v>20</v>
      </c>
      <c r="B15" s="10">
        <f>SUM(B4:B14)</f>
        <v>18077</v>
      </c>
      <c r="C15" s="9">
        <f>SUM(C4:C14)</f>
        <v>0.31300000000000006</v>
      </c>
    </row>
    <row r="16" spans="1:7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>
        <v>120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v>0</v>
      </c>
      <c r="C22" s="9"/>
    </row>
    <row r="23" spans="1:7" ht="15">
      <c r="A23" s="3" t="s">
        <v>8</v>
      </c>
      <c r="B23" s="12">
        <f>SUM(B18:B22)</f>
        <v>120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18197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8">
        <v>0</v>
      </c>
      <c r="C29" s="9"/>
    </row>
    <row r="30" spans="1:7" ht="15">
      <c r="A30" s="4" t="s">
        <v>23</v>
      </c>
      <c r="B30" s="12">
        <f>SUM(B28:B29)</f>
        <v>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15" t="s">
        <v>28</v>
      </c>
    </row>
    <row r="36" spans="1:7">
      <c r="A36" s="37" t="s">
        <v>69</v>
      </c>
    </row>
    <row r="38" spans="1:7" ht="15">
      <c r="A38"/>
      <c r="B38" s="21"/>
      <c r="C38" s="22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25"/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A36" sqref="A36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21.42578125" style="2" customWidth="1"/>
    <col min="8" max="16384" width="9.140625" style="2"/>
  </cols>
  <sheetData>
    <row r="1" spans="1:7" ht="15">
      <c r="A1" s="1" t="s">
        <v>55</v>
      </c>
    </row>
    <row r="2" spans="1:7" ht="15">
      <c r="B2" s="62" t="s">
        <v>22</v>
      </c>
      <c r="C2" s="62"/>
    </row>
    <row r="3" spans="1:7" ht="15">
      <c r="A3" s="15" t="s">
        <v>15</v>
      </c>
      <c r="B3" s="7" t="s">
        <v>18</v>
      </c>
      <c r="C3" s="7" t="s">
        <v>9</v>
      </c>
    </row>
    <row r="4" spans="1:7">
      <c r="A4" s="13" t="s">
        <v>24</v>
      </c>
      <c r="B4" s="8">
        <v>0</v>
      </c>
      <c r="C4" s="9">
        <v>0</v>
      </c>
    </row>
    <row r="5" spans="1:7" ht="15">
      <c r="A5" s="2" t="s">
        <v>0</v>
      </c>
      <c r="B5" s="8">
        <v>2565.35</v>
      </c>
      <c r="C5" s="9">
        <v>0.03</v>
      </c>
      <c r="E5" s="6"/>
      <c r="F5" s="18"/>
      <c r="G5" s="19"/>
    </row>
    <row r="6" spans="1:7" ht="15">
      <c r="A6" s="2" t="s">
        <v>1</v>
      </c>
      <c r="B6" s="8">
        <v>0</v>
      </c>
      <c r="C6" s="9">
        <v>0</v>
      </c>
      <c r="E6" s="6"/>
      <c r="F6" s="18"/>
      <c r="G6" s="19"/>
    </row>
    <row r="7" spans="1:7" ht="15">
      <c r="A7" s="2" t="s">
        <v>2</v>
      </c>
      <c r="B7" s="8">
        <v>0</v>
      </c>
      <c r="C7" s="9">
        <v>0</v>
      </c>
      <c r="E7" s="6"/>
      <c r="F7" s="18"/>
      <c r="G7" s="19"/>
    </row>
    <row r="8" spans="1:7" ht="15">
      <c r="A8" s="2" t="s">
        <v>3</v>
      </c>
      <c r="B8" s="8">
        <v>0</v>
      </c>
      <c r="C8" s="9">
        <v>0</v>
      </c>
      <c r="E8" s="6"/>
      <c r="F8" s="18"/>
      <c r="G8" s="19"/>
    </row>
    <row r="9" spans="1:7">
      <c r="A9" s="2" t="s">
        <v>11</v>
      </c>
      <c r="B9" s="8">
        <v>0</v>
      </c>
      <c r="C9" s="9">
        <v>0</v>
      </c>
      <c r="E9" s="6"/>
      <c r="F9" s="18"/>
      <c r="G9" s="20"/>
    </row>
    <row r="10" spans="1:7">
      <c r="A10" s="2" t="s">
        <v>16</v>
      </c>
      <c r="B10" s="8">
        <v>0</v>
      </c>
      <c r="C10" s="9">
        <v>0</v>
      </c>
      <c r="E10" s="6"/>
      <c r="F10" s="18"/>
      <c r="G10" s="20"/>
    </row>
    <row r="11" spans="1:7">
      <c r="A11" s="2" t="s">
        <v>17</v>
      </c>
      <c r="B11" s="8">
        <v>0</v>
      </c>
      <c r="C11" s="9">
        <v>0</v>
      </c>
      <c r="E11" s="6"/>
      <c r="F11" s="18"/>
      <c r="G11" s="20"/>
    </row>
    <row r="12" spans="1:7">
      <c r="A12" s="2" t="s">
        <v>39</v>
      </c>
      <c r="B12" s="8">
        <v>0</v>
      </c>
      <c r="C12" s="9">
        <v>0</v>
      </c>
      <c r="E12" s="6"/>
      <c r="F12" s="18"/>
      <c r="G12" s="20"/>
    </row>
    <row r="13" spans="1:7">
      <c r="A13" s="2" t="s">
        <v>38</v>
      </c>
      <c r="B13" s="8">
        <v>0</v>
      </c>
      <c r="C13" s="9">
        <v>0</v>
      </c>
      <c r="E13" s="6"/>
      <c r="F13" s="18"/>
      <c r="G13" s="20"/>
    </row>
    <row r="14" spans="1:7">
      <c r="A14" s="2" t="s">
        <v>32</v>
      </c>
      <c r="B14" s="8">
        <v>0</v>
      </c>
      <c r="C14" s="9">
        <v>0</v>
      </c>
      <c r="E14" s="6"/>
      <c r="F14" s="18"/>
    </row>
    <row r="15" spans="1:7" ht="15">
      <c r="A15" s="4" t="s">
        <v>20</v>
      </c>
      <c r="B15" s="10">
        <f>SUM(B4:B14)</f>
        <v>2565.35</v>
      </c>
      <c r="C15" s="9">
        <f>SUM(C4:C14)</f>
        <v>0.03</v>
      </c>
    </row>
    <row r="16" spans="1:7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>
        <v>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v>0</v>
      </c>
      <c r="C22" s="9"/>
    </row>
    <row r="23" spans="1:7" ht="15">
      <c r="A23" s="3" t="s">
        <v>8</v>
      </c>
      <c r="B23" s="12">
        <f>SUM(B18:B22)</f>
        <v>0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2565.35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8">
        <v>0</v>
      </c>
      <c r="C29" s="9"/>
    </row>
    <row r="30" spans="1:7" ht="15">
      <c r="A30" s="4" t="s">
        <v>23</v>
      </c>
      <c r="B30" s="12">
        <f>SUM(B28:B29)</f>
        <v>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15" t="s">
        <v>28</v>
      </c>
    </row>
    <row r="36" spans="1:7">
      <c r="A36" s="37" t="s">
        <v>68</v>
      </c>
    </row>
    <row r="38" spans="1:7" ht="15">
      <c r="A38"/>
      <c r="B38" s="21"/>
      <c r="C38" s="22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25"/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4" sqref="B4:C5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21.42578125" style="2" customWidth="1"/>
    <col min="8" max="16384" width="9.140625" style="2"/>
  </cols>
  <sheetData>
    <row r="1" spans="1:7" ht="15">
      <c r="A1" s="1" t="s">
        <v>41</v>
      </c>
    </row>
    <row r="2" spans="1:7" ht="15">
      <c r="B2" s="62" t="s">
        <v>22</v>
      </c>
      <c r="C2" s="62"/>
    </row>
    <row r="3" spans="1:7" ht="15">
      <c r="A3" s="15" t="s">
        <v>15</v>
      </c>
      <c r="B3" s="7" t="s">
        <v>18</v>
      </c>
      <c r="C3" s="7" t="s">
        <v>9</v>
      </c>
    </row>
    <row r="4" spans="1:7">
      <c r="A4" s="13" t="s">
        <v>24</v>
      </c>
      <c r="B4" s="8">
        <v>4500</v>
      </c>
      <c r="C4" s="9">
        <v>0</v>
      </c>
    </row>
    <row r="5" spans="1:7" ht="15">
      <c r="A5" s="2" t="s">
        <v>0</v>
      </c>
      <c r="B5" s="8">
        <v>1248</v>
      </c>
      <c r="C5" s="9">
        <v>0.02</v>
      </c>
      <c r="E5" s="6"/>
      <c r="F5" s="18"/>
      <c r="G5" s="19"/>
    </row>
    <row r="6" spans="1:7" ht="15">
      <c r="A6" s="2" t="s">
        <v>1</v>
      </c>
      <c r="B6" s="8">
        <v>0</v>
      </c>
      <c r="C6" s="9">
        <v>0</v>
      </c>
      <c r="E6" s="6"/>
      <c r="F6" s="18"/>
      <c r="G6" s="19"/>
    </row>
    <row r="7" spans="1:7" ht="15">
      <c r="A7" s="2" t="s">
        <v>2</v>
      </c>
      <c r="B7" s="8">
        <v>0</v>
      </c>
      <c r="C7" s="9">
        <v>0</v>
      </c>
      <c r="E7" s="6"/>
      <c r="F7" s="18"/>
      <c r="G7" s="19"/>
    </row>
    <row r="8" spans="1:7" ht="15">
      <c r="A8" s="2" t="s">
        <v>3</v>
      </c>
      <c r="B8" s="8">
        <v>0</v>
      </c>
      <c r="C8" s="9">
        <v>0</v>
      </c>
      <c r="E8" s="6"/>
      <c r="F8" s="18"/>
      <c r="G8" s="19"/>
    </row>
    <row r="9" spans="1:7">
      <c r="A9" s="2" t="s">
        <v>11</v>
      </c>
      <c r="B9" s="8">
        <v>0</v>
      </c>
      <c r="C9" s="9">
        <v>0</v>
      </c>
      <c r="E9" s="6"/>
      <c r="F9" s="18"/>
      <c r="G9" s="20"/>
    </row>
    <row r="10" spans="1:7">
      <c r="A10" s="2" t="s">
        <v>16</v>
      </c>
      <c r="B10" s="8">
        <v>0</v>
      </c>
      <c r="C10" s="9">
        <v>0</v>
      </c>
      <c r="E10" s="6"/>
      <c r="F10" s="18"/>
      <c r="G10" s="20"/>
    </row>
    <row r="11" spans="1:7">
      <c r="A11" s="2" t="s">
        <v>17</v>
      </c>
      <c r="B11" s="8">
        <v>0</v>
      </c>
      <c r="C11" s="9">
        <v>0</v>
      </c>
      <c r="E11" s="6"/>
      <c r="F11" s="18"/>
      <c r="G11" s="20"/>
    </row>
    <row r="12" spans="1:7">
      <c r="A12" s="2" t="s">
        <v>39</v>
      </c>
      <c r="B12" s="8">
        <v>0</v>
      </c>
      <c r="C12" s="9">
        <v>0</v>
      </c>
      <c r="E12" s="6"/>
      <c r="F12" s="18"/>
      <c r="G12" s="20"/>
    </row>
    <row r="13" spans="1:7">
      <c r="A13" s="2" t="s">
        <v>38</v>
      </c>
      <c r="B13" s="8">
        <v>0</v>
      </c>
      <c r="C13" s="9">
        <v>0</v>
      </c>
      <c r="E13" s="6"/>
      <c r="F13" s="18"/>
      <c r="G13" s="20"/>
    </row>
    <row r="14" spans="1:7">
      <c r="A14" s="2" t="s">
        <v>32</v>
      </c>
      <c r="B14" s="8">
        <v>0</v>
      </c>
      <c r="C14" s="9">
        <v>0</v>
      </c>
      <c r="E14" s="6"/>
      <c r="F14" s="18"/>
    </row>
    <row r="15" spans="1:7" ht="15">
      <c r="A15" s="4" t="s">
        <v>20</v>
      </c>
      <c r="B15" s="10">
        <f>SUM(B4:B14)</f>
        <v>5748</v>
      </c>
      <c r="C15" s="9">
        <f>SUM(C4:C14)</f>
        <v>0.02</v>
      </c>
    </row>
    <row r="16" spans="1:7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>
        <v>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v>0</v>
      </c>
      <c r="C22" s="9"/>
    </row>
    <row r="23" spans="1:7" ht="15">
      <c r="A23" s="3" t="s">
        <v>8</v>
      </c>
      <c r="B23" s="12">
        <f>SUM(B18:B22)</f>
        <v>0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5748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8">
        <v>0</v>
      </c>
      <c r="C29" s="9"/>
    </row>
    <row r="30" spans="1:7" ht="15">
      <c r="A30" s="4" t="s">
        <v>23</v>
      </c>
      <c r="B30" s="12">
        <f>SUM(B28:B29)</f>
        <v>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15" t="s">
        <v>28</v>
      </c>
    </row>
    <row r="38" spans="1:7" ht="15">
      <c r="A38"/>
      <c r="B38" s="21"/>
      <c r="C38" s="22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25"/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zoomScale="91" zoomScaleNormal="91" workbookViewId="0">
      <selection activeCell="A33" sqref="A33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21.42578125" style="2" customWidth="1"/>
    <col min="8" max="16384" width="9.140625" style="2"/>
  </cols>
  <sheetData>
    <row r="1" spans="1:7" ht="15">
      <c r="A1" s="1" t="s">
        <v>33</v>
      </c>
    </row>
    <row r="2" spans="1:7" ht="15">
      <c r="B2" s="62" t="s">
        <v>22</v>
      </c>
      <c r="C2" s="62"/>
    </row>
    <row r="3" spans="1:7" ht="15">
      <c r="A3" s="15" t="s">
        <v>15</v>
      </c>
      <c r="B3" s="7" t="s">
        <v>18</v>
      </c>
      <c r="C3" s="7" t="s">
        <v>9</v>
      </c>
    </row>
    <row r="4" spans="1:7">
      <c r="A4" s="13" t="s">
        <v>24</v>
      </c>
      <c r="B4" s="8">
        <v>0</v>
      </c>
      <c r="C4" s="9">
        <v>0</v>
      </c>
    </row>
    <row r="5" spans="1:7" ht="15">
      <c r="A5" s="2" t="s">
        <v>0</v>
      </c>
      <c r="B5" s="8">
        <v>7770.88</v>
      </c>
      <c r="C5" s="9">
        <v>0.1</v>
      </c>
      <c r="E5" s="6"/>
      <c r="F5" s="18"/>
      <c r="G5" s="19"/>
    </row>
    <row r="6" spans="1:7" ht="15">
      <c r="A6" s="2" t="s">
        <v>1</v>
      </c>
      <c r="B6" s="8">
        <v>6363</v>
      </c>
      <c r="C6" s="9">
        <v>0.1</v>
      </c>
      <c r="E6" s="6"/>
      <c r="F6" s="18"/>
      <c r="G6" s="19"/>
    </row>
    <row r="7" spans="1:7" ht="15">
      <c r="A7" s="2" t="s">
        <v>2</v>
      </c>
      <c r="B7" s="8">
        <v>7546.72</v>
      </c>
      <c r="C7" s="9">
        <v>0.1</v>
      </c>
      <c r="E7" s="6"/>
      <c r="F7" s="18"/>
      <c r="G7" s="19"/>
    </row>
    <row r="8" spans="1:7" ht="15">
      <c r="A8" s="2" t="s">
        <v>3</v>
      </c>
      <c r="B8" s="8">
        <v>3181.5</v>
      </c>
      <c r="C8" s="9">
        <v>0.05</v>
      </c>
      <c r="E8" s="6"/>
      <c r="F8" s="18"/>
      <c r="G8" s="19"/>
    </row>
    <row r="9" spans="1:7">
      <c r="A9" s="2" t="s">
        <v>11</v>
      </c>
      <c r="B9" s="8">
        <v>0</v>
      </c>
      <c r="C9" s="9">
        <v>0</v>
      </c>
      <c r="E9" s="6"/>
      <c r="F9" s="18"/>
      <c r="G9" s="20"/>
    </row>
    <row r="10" spans="1:7">
      <c r="A10" s="2" t="s">
        <v>16</v>
      </c>
      <c r="B10" s="8">
        <v>0</v>
      </c>
      <c r="C10" s="9">
        <v>0</v>
      </c>
      <c r="E10" s="6"/>
      <c r="F10" s="18"/>
      <c r="G10" s="20"/>
    </row>
    <row r="11" spans="1:7">
      <c r="A11" s="2" t="s">
        <v>39</v>
      </c>
      <c r="B11" s="8">
        <v>0</v>
      </c>
      <c r="C11" s="9">
        <v>0</v>
      </c>
      <c r="E11" s="6"/>
      <c r="F11" s="18"/>
      <c r="G11" s="20"/>
    </row>
    <row r="12" spans="1:7">
      <c r="A12" s="2" t="s">
        <v>38</v>
      </c>
      <c r="B12" s="8">
        <v>0</v>
      </c>
      <c r="C12" s="9">
        <v>0</v>
      </c>
      <c r="E12" s="6"/>
      <c r="F12" s="18"/>
      <c r="G12" s="20"/>
    </row>
    <row r="13" spans="1:7">
      <c r="A13" s="2" t="s">
        <v>17</v>
      </c>
      <c r="B13" s="8">
        <v>0</v>
      </c>
      <c r="C13" s="9">
        <v>0</v>
      </c>
      <c r="E13" s="6"/>
      <c r="F13" s="18"/>
      <c r="G13" s="20"/>
    </row>
    <row r="14" spans="1:7">
      <c r="A14" s="2" t="s">
        <v>32</v>
      </c>
      <c r="B14" s="8">
        <v>0</v>
      </c>
      <c r="C14" s="9">
        <v>0.15</v>
      </c>
      <c r="E14" s="6"/>
      <c r="F14" s="18"/>
    </row>
    <row r="15" spans="1:7" ht="15">
      <c r="A15" s="4" t="s">
        <v>20</v>
      </c>
      <c r="B15" s="10">
        <f>SUM(B4:B14)</f>
        <v>24862.100000000002</v>
      </c>
      <c r="C15" s="9">
        <f>SUM(C4:C14)</f>
        <v>0.5</v>
      </c>
    </row>
    <row r="16" spans="1:7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1500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>
        <v>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v>0</v>
      </c>
      <c r="C22" s="9"/>
    </row>
    <row r="23" spans="1:7" ht="15">
      <c r="A23" s="3" t="s">
        <v>8</v>
      </c>
      <c r="B23" s="12">
        <f>SUM(B18:B22)</f>
        <v>1500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26362.100000000002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8">
        <v>0</v>
      </c>
      <c r="C29" s="9"/>
    </row>
    <row r="30" spans="1:7" ht="15">
      <c r="A30" s="4" t="s">
        <v>23</v>
      </c>
      <c r="B30" s="12">
        <f>SUM(B28:B29)</f>
        <v>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A33" s="15" t="s">
        <v>28</v>
      </c>
      <c r="D33"/>
      <c r="E33" s="5"/>
      <c r="F33" s="5"/>
      <c r="G33" s="5"/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23" sqref="B23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21.42578125" style="2" customWidth="1"/>
    <col min="8" max="16384" width="9.140625" style="2"/>
  </cols>
  <sheetData>
    <row r="1" spans="1:7" ht="15">
      <c r="A1" s="1" t="s">
        <v>59</v>
      </c>
    </row>
    <row r="2" spans="1:7" ht="15">
      <c r="B2" s="62" t="s">
        <v>22</v>
      </c>
      <c r="C2" s="62"/>
    </row>
    <row r="3" spans="1:7" ht="15">
      <c r="A3" s="15" t="s">
        <v>15</v>
      </c>
      <c r="B3" s="7" t="s">
        <v>18</v>
      </c>
      <c r="C3" s="7" t="s">
        <v>9</v>
      </c>
    </row>
    <row r="4" spans="1:7">
      <c r="A4" s="13" t="s">
        <v>24</v>
      </c>
      <c r="B4" s="8">
        <v>0</v>
      </c>
      <c r="C4" s="9">
        <v>0</v>
      </c>
    </row>
    <row r="5" spans="1:7" ht="15">
      <c r="A5" s="2" t="s">
        <v>0</v>
      </c>
      <c r="B5" s="8">
        <v>9000</v>
      </c>
      <c r="C5" s="9">
        <v>0.1</v>
      </c>
      <c r="E5" s="6"/>
      <c r="F5" s="18"/>
      <c r="G5" s="19"/>
    </row>
    <row r="6" spans="1:7" ht="15">
      <c r="A6" s="2" t="s">
        <v>1</v>
      </c>
      <c r="B6" s="8">
        <v>0</v>
      </c>
      <c r="C6" s="9">
        <v>0</v>
      </c>
      <c r="E6" s="6"/>
      <c r="F6" s="18"/>
      <c r="G6" s="19"/>
    </row>
    <row r="7" spans="1:7" ht="15">
      <c r="A7" s="2" t="s">
        <v>2</v>
      </c>
      <c r="B7" s="8">
        <v>0</v>
      </c>
      <c r="C7" s="9">
        <v>0</v>
      </c>
      <c r="E7" s="6"/>
      <c r="F7" s="18"/>
      <c r="G7" s="19"/>
    </row>
    <row r="8" spans="1:7" ht="15">
      <c r="A8" s="2" t="s">
        <v>3</v>
      </c>
      <c r="B8" s="8">
        <v>0</v>
      </c>
      <c r="C8" s="9">
        <v>0</v>
      </c>
      <c r="E8" s="6"/>
      <c r="F8" s="18"/>
      <c r="G8" s="19"/>
    </row>
    <row r="9" spans="1:7">
      <c r="A9" s="2" t="s">
        <v>11</v>
      </c>
      <c r="B9" s="8">
        <v>0</v>
      </c>
      <c r="C9" s="9">
        <v>0</v>
      </c>
      <c r="E9" s="6"/>
      <c r="F9" s="18"/>
      <c r="G9" s="20"/>
    </row>
    <row r="10" spans="1:7">
      <c r="A10" s="2" t="s">
        <v>16</v>
      </c>
      <c r="B10" s="8">
        <v>0</v>
      </c>
      <c r="C10" s="9">
        <v>0</v>
      </c>
      <c r="E10" s="6"/>
      <c r="F10" s="18"/>
      <c r="G10" s="20"/>
    </row>
    <row r="11" spans="1:7">
      <c r="A11" s="2" t="s">
        <v>17</v>
      </c>
      <c r="B11" s="8">
        <v>0</v>
      </c>
      <c r="C11" s="9">
        <v>0</v>
      </c>
      <c r="E11" s="6"/>
      <c r="F11" s="18"/>
      <c r="G11" s="20"/>
    </row>
    <row r="12" spans="1:7">
      <c r="A12" s="2" t="s">
        <v>39</v>
      </c>
      <c r="B12" s="8">
        <v>0</v>
      </c>
      <c r="C12" s="9">
        <v>0</v>
      </c>
      <c r="E12" s="6"/>
      <c r="F12" s="18"/>
      <c r="G12" s="20"/>
    </row>
    <row r="13" spans="1:7">
      <c r="A13" s="2" t="s">
        <v>38</v>
      </c>
      <c r="B13" s="8">
        <v>0</v>
      </c>
      <c r="C13" s="9">
        <v>0</v>
      </c>
      <c r="E13" s="6"/>
      <c r="F13" s="18"/>
      <c r="G13" s="20"/>
    </row>
    <row r="14" spans="1:7">
      <c r="A14" s="2" t="s">
        <v>32</v>
      </c>
      <c r="B14" s="8">
        <v>0</v>
      </c>
      <c r="C14" s="9">
        <v>0</v>
      </c>
      <c r="E14" s="6"/>
      <c r="F14" s="18"/>
    </row>
    <row r="15" spans="1:7" ht="15">
      <c r="A15" s="4" t="s">
        <v>20</v>
      </c>
      <c r="B15" s="10">
        <f>SUM(B4:B14)</f>
        <v>9000</v>
      </c>
      <c r="C15" s="9">
        <f>SUM(C4:C14)</f>
        <v>0.1</v>
      </c>
    </row>
    <row r="16" spans="1:7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>
        <v>100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f>50000+3039.5</f>
        <v>53039.5</v>
      </c>
      <c r="C22" s="9"/>
    </row>
    <row r="23" spans="1:7" ht="15">
      <c r="A23" s="3" t="s">
        <v>8</v>
      </c>
      <c r="B23" s="12">
        <f>SUM(B18:B22)</f>
        <v>53139.5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62139.5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8">
        <v>0</v>
      </c>
      <c r="C29" s="9"/>
    </row>
    <row r="30" spans="1:7" ht="15">
      <c r="A30" s="4" t="s">
        <v>23</v>
      </c>
      <c r="B30" s="12">
        <f>SUM(B28:B29)</f>
        <v>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15" t="s">
        <v>28</v>
      </c>
    </row>
    <row r="35" spans="1:7">
      <c r="A35" s="2" t="s">
        <v>62</v>
      </c>
      <c r="B35" s="2" t="s">
        <v>63</v>
      </c>
      <c r="C35" s="26">
        <v>50000</v>
      </c>
    </row>
    <row r="36" spans="1:7">
      <c r="B36" s="2" t="s">
        <v>64</v>
      </c>
      <c r="C36" s="26">
        <v>3039.5</v>
      </c>
    </row>
    <row r="38" spans="1:7" ht="15">
      <c r="A38"/>
      <c r="B38" s="21"/>
      <c r="C38" s="22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25"/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7"/>
  <sheetViews>
    <sheetView topLeftCell="A7" zoomScale="91" zoomScaleNormal="91" workbookViewId="0">
      <selection activeCell="F26" sqref="F26"/>
    </sheetView>
  </sheetViews>
  <sheetFormatPr defaultRowHeight="14.25"/>
  <cols>
    <col min="1" max="1" width="42.42578125" style="2" customWidth="1"/>
    <col min="2" max="2" width="17.85546875" style="2" customWidth="1"/>
    <col min="3" max="3" width="15.5703125" style="2" customWidth="1"/>
    <col min="4" max="4" width="9.140625" style="2"/>
    <col min="5" max="5" width="12" style="2" customWidth="1"/>
    <col min="6" max="6" width="13.42578125" style="2" customWidth="1"/>
    <col min="7" max="7" width="15.28515625" style="2" customWidth="1"/>
    <col min="8" max="16384" width="9.140625" style="2"/>
  </cols>
  <sheetData>
    <row r="1" spans="1:5" ht="15">
      <c r="A1" s="1" t="s">
        <v>25</v>
      </c>
    </row>
    <row r="2" spans="1:5" ht="15">
      <c r="B2" s="62" t="s">
        <v>22</v>
      </c>
      <c r="C2" s="62"/>
    </row>
    <row r="3" spans="1:5" ht="15">
      <c r="A3" s="15" t="s">
        <v>15</v>
      </c>
      <c r="B3" s="7" t="s">
        <v>18</v>
      </c>
      <c r="C3" s="7" t="s">
        <v>9</v>
      </c>
    </row>
    <row r="4" spans="1:5">
      <c r="A4" s="13" t="s">
        <v>24</v>
      </c>
      <c r="B4" s="8">
        <v>77479.5</v>
      </c>
      <c r="C4" s="9">
        <v>1.75</v>
      </c>
    </row>
    <row r="5" spans="1:5">
      <c r="A5" s="2" t="s">
        <v>0</v>
      </c>
      <c r="B5" s="8">
        <v>0</v>
      </c>
      <c r="C5" s="9">
        <v>0</v>
      </c>
    </row>
    <row r="6" spans="1:5">
      <c r="A6" s="2" t="s">
        <v>1</v>
      </c>
      <c r="B6" s="8">
        <v>0</v>
      </c>
      <c r="C6" s="9">
        <v>0</v>
      </c>
    </row>
    <row r="7" spans="1:5">
      <c r="A7" s="2" t="s">
        <v>2</v>
      </c>
      <c r="B7" s="8">
        <v>0</v>
      </c>
      <c r="C7" s="9">
        <v>0</v>
      </c>
    </row>
    <row r="8" spans="1:5">
      <c r="A8" s="2" t="s">
        <v>3</v>
      </c>
      <c r="B8" s="8">
        <v>0</v>
      </c>
      <c r="C8" s="9">
        <v>0</v>
      </c>
    </row>
    <row r="9" spans="1:5">
      <c r="A9" s="2" t="s">
        <v>11</v>
      </c>
      <c r="B9" s="8">
        <v>0</v>
      </c>
      <c r="C9" s="9">
        <v>0</v>
      </c>
    </row>
    <row r="10" spans="1:5">
      <c r="A10" s="2" t="s">
        <v>16</v>
      </c>
      <c r="B10" s="8">
        <v>0</v>
      </c>
      <c r="C10" s="9">
        <v>0</v>
      </c>
      <c r="E10" s="17"/>
    </row>
    <row r="11" spans="1:5">
      <c r="A11" s="2" t="s">
        <v>17</v>
      </c>
      <c r="B11" s="8">
        <v>0</v>
      </c>
      <c r="C11" s="9">
        <v>0</v>
      </c>
    </row>
    <row r="12" spans="1:5">
      <c r="A12" s="2" t="s">
        <v>39</v>
      </c>
      <c r="B12" s="8">
        <v>0</v>
      </c>
      <c r="C12" s="9">
        <v>0</v>
      </c>
    </row>
    <row r="13" spans="1:5">
      <c r="A13" s="2" t="s">
        <v>38</v>
      </c>
      <c r="B13" s="8">
        <v>0</v>
      </c>
      <c r="C13" s="9">
        <v>0</v>
      </c>
    </row>
    <row r="14" spans="1:5">
      <c r="A14" s="2" t="s">
        <v>32</v>
      </c>
      <c r="B14" s="8">
        <v>0</v>
      </c>
      <c r="C14" s="9">
        <v>0</v>
      </c>
    </row>
    <row r="15" spans="1:5" ht="15">
      <c r="A15" s="4" t="s">
        <v>20</v>
      </c>
      <c r="B15" s="10">
        <f>SUM(B4:B11)</f>
        <v>77479.5</v>
      </c>
      <c r="C15" s="9">
        <f>SUM(C4:C14)</f>
        <v>1.75</v>
      </c>
    </row>
    <row r="16" spans="1:5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7416.79</v>
      </c>
      <c r="C18" s="9"/>
    </row>
    <row r="19" spans="1:7">
      <c r="A19" s="2" t="s">
        <v>6</v>
      </c>
      <c r="B19" s="8">
        <v>220.4</v>
      </c>
      <c r="C19" s="9"/>
      <c r="E19" s="16"/>
    </row>
    <row r="20" spans="1:7">
      <c r="A20" s="2" t="s">
        <v>10</v>
      </c>
      <c r="B20" s="8">
        <v>1200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f>C37</f>
        <v>67666.76999999999</v>
      </c>
      <c r="C22" s="9"/>
    </row>
    <row r="23" spans="1:7" ht="15">
      <c r="A23" s="3" t="s">
        <v>8</v>
      </c>
      <c r="B23" s="12">
        <f>SUM(B18:B22)</f>
        <v>76503.959999999992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153983.46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 ht="15">
      <c r="A28" s="2" t="s">
        <v>13</v>
      </c>
      <c r="B28" s="8">
        <v>0</v>
      </c>
      <c r="C28" s="9"/>
      <c r="D28"/>
      <c r="E28" s="5"/>
      <c r="F28" s="5"/>
      <c r="G28" s="5"/>
    </row>
    <row r="29" spans="1:7" ht="15">
      <c r="A29" s="2" t="s">
        <v>14</v>
      </c>
      <c r="B29" s="8">
        <v>40000</v>
      </c>
      <c r="C29" s="9"/>
      <c r="D29"/>
      <c r="E29" s="5"/>
      <c r="F29" s="5"/>
      <c r="G29" s="5"/>
    </row>
    <row r="30" spans="1:7" ht="15">
      <c r="A30" s="4" t="s">
        <v>23</v>
      </c>
      <c r="B30" s="12">
        <f>SUM(B28:B29)</f>
        <v>40000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3" spans="1:3" ht="15">
      <c r="A33" s="15" t="s">
        <v>28</v>
      </c>
    </row>
    <row r="34" spans="1:3">
      <c r="A34" s="2" t="s">
        <v>26</v>
      </c>
      <c r="B34" s="2" t="s">
        <v>30</v>
      </c>
      <c r="C34" s="26">
        <v>157.16999999999999</v>
      </c>
    </row>
    <row r="35" spans="1:3">
      <c r="A35" s="2" t="s">
        <v>42</v>
      </c>
      <c r="B35" s="2" t="s">
        <v>29</v>
      </c>
      <c r="C35" s="26">
        <v>27509.599999999999</v>
      </c>
    </row>
    <row r="36" spans="1:3">
      <c r="A36" s="2" t="s">
        <v>14</v>
      </c>
      <c r="B36" s="2" t="s">
        <v>31</v>
      </c>
      <c r="C36" s="26">
        <v>40000</v>
      </c>
    </row>
    <row r="37" spans="1:3">
      <c r="B37" s="2" t="s">
        <v>71</v>
      </c>
      <c r="C37" s="26">
        <f>SUM(C34:C36)</f>
        <v>67666.76999999999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6"/>
  <sheetViews>
    <sheetView topLeftCell="A10" workbookViewId="0">
      <selection activeCell="F27" sqref="F27"/>
    </sheetView>
  </sheetViews>
  <sheetFormatPr defaultRowHeight="14.25"/>
  <cols>
    <col min="1" max="1" width="42.42578125" style="37" customWidth="1"/>
    <col min="2" max="2" width="17.85546875" style="37" customWidth="1"/>
    <col min="3" max="3" width="17" style="37" customWidth="1"/>
    <col min="4" max="4" width="9.140625" style="37"/>
    <col min="5" max="5" width="12" style="37" customWidth="1"/>
    <col min="6" max="6" width="13.42578125" style="37" customWidth="1"/>
    <col min="7" max="7" width="21.42578125" style="37" customWidth="1"/>
    <col min="8" max="16384" width="9.140625" style="37"/>
  </cols>
  <sheetData>
    <row r="1" spans="1:7" ht="15">
      <c r="A1" s="38" t="s">
        <v>56</v>
      </c>
    </row>
    <row r="2" spans="1:7" ht="15">
      <c r="B2" s="63" t="s">
        <v>22</v>
      </c>
      <c r="C2" s="63"/>
    </row>
    <row r="3" spans="1:7" ht="15">
      <c r="A3" s="39" t="s">
        <v>15</v>
      </c>
      <c r="B3" s="40" t="s">
        <v>18</v>
      </c>
      <c r="C3" s="40" t="s">
        <v>9</v>
      </c>
    </row>
    <row r="4" spans="1:7">
      <c r="A4" s="41" t="s">
        <v>24</v>
      </c>
      <c r="B4" s="42">
        <v>0</v>
      </c>
      <c r="C4" s="43">
        <v>0</v>
      </c>
    </row>
    <row r="5" spans="1:7" ht="15">
      <c r="A5" s="37" t="s">
        <v>0</v>
      </c>
      <c r="B5" s="42">
        <v>7650</v>
      </c>
      <c r="C5" s="43">
        <v>0.1</v>
      </c>
      <c r="E5" s="44"/>
      <c r="F5" s="45"/>
      <c r="G5" s="19"/>
    </row>
    <row r="6" spans="1:7" ht="15">
      <c r="A6" s="37" t="s">
        <v>1</v>
      </c>
      <c r="B6" s="42">
        <v>0</v>
      </c>
      <c r="C6" s="43">
        <v>0</v>
      </c>
      <c r="E6" s="44"/>
      <c r="F6" s="45"/>
      <c r="G6" s="19"/>
    </row>
    <row r="7" spans="1:7" ht="15">
      <c r="A7" s="37" t="s">
        <v>2</v>
      </c>
      <c r="B7" s="42">
        <v>0</v>
      </c>
      <c r="C7" s="43">
        <v>0</v>
      </c>
      <c r="E7" s="44"/>
      <c r="F7" s="45"/>
      <c r="G7" s="19"/>
    </row>
    <row r="8" spans="1:7" ht="15">
      <c r="A8" s="37" t="s">
        <v>3</v>
      </c>
      <c r="B8" s="42">
        <v>0</v>
      </c>
      <c r="C8" s="43">
        <v>0</v>
      </c>
      <c r="E8" s="44"/>
      <c r="F8" s="45"/>
      <c r="G8" s="19"/>
    </row>
    <row r="9" spans="1:7">
      <c r="A9" s="37" t="s">
        <v>11</v>
      </c>
      <c r="B9" s="42">
        <v>0</v>
      </c>
      <c r="C9" s="43">
        <v>0</v>
      </c>
      <c r="E9" s="44"/>
      <c r="F9" s="45"/>
      <c r="G9" s="20"/>
    </row>
    <row r="10" spans="1:7">
      <c r="A10" s="37" t="s">
        <v>16</v>
      </c>
      <c r="B10" s="42">
        <v>0</v>
      </c>
      <c r="C10" s="43">
        <v>0</v>
      </c>
      <c r="E10" s="44"/>
      <c r="F10" s="45"/>
      <c r="G10" s="20"/>
    </row>
    <row r="11" spans="1:7">
      <c r="A11" s="37" t="s">
        <v>17</v>
      </c>
      <c r="B11" s="42">
        <v>0</v>
      </c>
      <c r="C11" s="43">
        <v>0</v>
      </c>
      <c r="E11" s="44"/>
      <c r="F11" s="45"/>
      <c r="G11" s="20"/>
    </row>
    <row r="12" spans="1:7">
      <c r="A12" s="37" t="s">
        <v>39</v>
      </c>
      <c r="B12" s="42">
        <v>0</v>
      </c>
      <c r="C12" s="43">
        <v>0</v>
      </c>
      <c r="E12" s="44"/>
      <c r="F12" s="45"/>
      <c r="G12" s="20"/>
    </row>
    <row r="13" spans="1:7">
      <c r="A13" s="37" t="s">
        <v>38</v>
      </c>
      <c r="B13" s="42">
        <v>0</v>
      </c>
      <c r="C13" s="43">
        <v>0</v>
      </c>
      <c r="E13" s="44"/>
      <c r="F13" s="45"/>
      <c r="G13" s="20"/>
    </row>
    <row r="14" spans="1:7">
      <c r="A14" s="37" t="s">
        <v>32</v>
      </c>
      <c r="B14" s="42">
        <v>0</v>
      </c>
      <c r="C14" s="43">
        <v>0</v>
      </c>
      <c r="E14" s="44"/>
      <c r="F14" s="45"/>
    </row>
    <row r="15" spans="1:7" ht="15">
      <c r="A15" s="46" t="s">
        <v>20</v>
      </c>
      <c r="B15" s="47">
        <f>SUM(B4:B14)</f>
        <v>7650</v>
      </c>
      <c r="C15" s="43">
        <f>SUM(C4:C14)</f>
        <v>0.1</v>
      </c>
    </row>
    <row r="16" spans="1:7">
      <c r="B16" s="43"/>
      <c r="C16" s="43"/>
    </row>
    <row r="17" spans="1:7" ht="15">
      <c r="A17" s="48" t="s">
        <v>4</v>
      </c>
      <c r="B17" s="40" t="s">
        <v>18</v>
      </c>
      <c r="C17" s="43"/>
    </row>
    <row r="18" spans="1:7">
      <c r="A18" s="37" t="s">
        <v>5</v>
      </c>
      <c r="B18" s="42">
        <v>0</v>
      </c>
      <c r="C18" s="43"/>
    </row>
    <row r="19" spans="1:7">
      <c r="A19" s="37" t="s">
        <v>6</v>
      </c>
      <c r="B19" s="42">
        <v>0</v>
      </c>
      <c r="C19" s="43"/>
    </row>
    <row r="20" spans="1:7">
      <c r="A20" s="37" t="s">
        <v>10</v>
      </c>
      <c r="B20" s="42">
        <v>0</v>
      </c>
      <c r="C20" s="43"/>
    </row>
    <row r="21" spans="1:7">
      <c r="A21" s="37" t="s">
        <v>7</v>
      </c>
      <c r="B21" s="42">
        <v>0</v>
      </c>
      <c r="C21" s="43"/>
    </row>
    <row r="22" spans="1:7">
      <c r="A22" s="37" t="s">
        <v>26</v>
      </c>
      <c r="B22" s="42">
        <v>0</v>
      </c>
      <c r="C22" s="43"/>
    </row>
    <row r="23" spans="1:7" ht="15">
      <c r="A23" s="3" t="s">
        <v>8</v>
      </c>
      <c r="B23" s="49">
        <f>SUM(B18:B22)</f>
        <v>0</v>
      </c>
      <c r="C23" s="43"/>
    </row>
    <row r="24" spans="1:7" ht="15">
      <c r="A24" s="3"/>
      <c r="B24" s="49"/>
      <c r="C24" s="43"/>
    </row>
    <row r="25" spans="1:7" ht="15">
      <c r="A25" s="3" t="s">
        <v>27</v>
      </c>
      <c r="B25" s="47">
        <f>B15+B23</f>
        <v>7650</v>
      </c>
      <c r="C25" s="43"/>
    </row>
    <row r="26" spans="1:7">
      <c r="B26" s="43"/>
      <c r="C26" s="43"/>
    </row>
    <row r="27" spans="1:7" ht="15">
      <c r="A27" s="39" t="s">
        <v>12</v>
      </c>
      <c r="B27" s="50" t="s">
        <v>19</v>
      </c>
      <c r="C27" s="43"/>
    </row>
    <row r="28" spans="1:7">
      <c r="A28" s="37" t="s">
        <v>13</v>
      </c>
      <c r="B28" s="42">
        <v>0</v>
      </c>
      <c r="C28" s="43"/>
    </row>
    <row r="29" spans="1:7">
      <c r="A29" s="37" t="s">
        <v>14</v>
      </c>
      <c r="B29" s="42">
        <v>0</v>
      </c>
      <c r="C29" s="43"/>
    </row>
    <row r="30" spans="1:7" ht="15">
      <c r="A30" s="46" t="s">
        <v>23</v>
      </c>
      <c r="B30" s="49">
        <f>SUM(B28:B29)</f>
        <v>0</v>
      </c>
      <c r="C30" s="43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39" t="s">
        <v>28</v>
      </c>
    </row>
    <row r="36" spans="1:7">
      <c r="A36" s="37" t="s">
        <v>68</v>
      </c>
    </row>
    <row r="38" spans="1:7" ht="15">
      <c r="A38"/>
      <c r="B38" s="21"/>
      <c r="C38" s="22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51"/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E34" sqref="E34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21.85546875" style="2" customWidth="1"/>
    <col min="6" max="6" width="13.42578125" style="2" customWidth="1"/>
    <col min="7" max="7" width="12.140625" style="2" customWidth="1"/>
    <col min="8" max="8" width="19" style="2" customWidth="1"/>
    <col min="9" max="16384" width="9.140625" style="2"/>
  </cols>
  <sheetData>
    <row r="1" spans="1:8" ht="15">
      <c r="A1" s="1" t="s">
        <v>53</v>
      </c>
    </row>
    <row r="2" spans="1:8" ht="15">
      <c r="B2" s="62" t="s">
        <v>22</v>
      </c>
      <c r="C2" s="62"/>
    </row>
    <row r="3" spans="1:8" ht="15">
      <c r="A3" s="15" t="s">
        <v>15</v>
      </c>
      <c r="B3" s="7" t="s">
        <v>18</v>
      </c>
      <c r="C3" s="7" t="s">
        <v>9</v>
      </c>
    </row>
    <row r="4" spans="1:8">
      <c r="A4" s="13" t="s">
        <v>24</v>
      </c>
      <c r="B4" s="8">
        <v>0</v>
      </c>
      <c r="C4" s="9">
        <v>0</v>
      </c>
    </row>
    <row r="5" spans="1:8" ht="15">
      <c r="A5" s="2" t="s">
        <v>0</v>
      </c>
      <c r="B5" s="8">
        <v>38272</v>
      </c>
      <c r="C5" s="9">
        <v>0.2</v>
      </c>
      <c r="E5"/>
      <c r="F5" s="5"/>
      <c r="G5" s="33"/>
      <c r="H5" s="34"/>
    </row>
    <row r="6" spans="1:8" ht="15">
      <c r="A6" s="2" t="s">
        <v>1</v>
      </c>
      <c r="B6" s="8">
        <v>12480</v>
      </c>
      <c r="C6" s="9">
        <v>0.15</v>
      </c>
      <c r="E6"/>
      <c r="F6" s="5"/>
      <c r="G6" s="33"/>
      <c r="H6" s="34"/>
    </row>
    <row r="7" spans="1:8" ht="15">
      <c r="A7" s="2" t="s">
        <v>2</v>
      </c>
      <c r="B7" s="8">
        <v>63232</v>
      </c>
      <c r="C7" s="9">
        <v>0.76</v>
      </c>
      <c r="E7"/>
      <c r="F7" s="5"/>
      <c r="G7" s="33"/>
      <c r="H7" s="34"/>
    </row>
    <row r="8" spans="1:8" ht="15">
      <c r="A8" s="2" t="s">
        <v>3</v>
      </c>
      <c r="B8" s="8">
        <v>12480</v>
      </c>
      <c r="C8" s="9">
        <v>0.08</v>
      </c>
      <c r="E8"/>
      <c r="F8" s="5"/>
      <c r="G8" s="33"/>
      <c r="H8" s="34"/>
    </row>
    <row r="9" spans="1:8" ht="15">
      <c r="A9" s="2" t="s">
        <v>11</v>
      </c>
      <c r="B9" s="8">
        <v>0</v>
      </c>
      <c r="C9" s="9">
        <v>0</v>
      </c>
      <c r="E9"/>
      <c r="F9" s="5"/>
      <c r="G9" s="33"/>
      <c r="H9" s="34"/>
    </row>
    <row r="10" spans="1:8" ht="15">
      <c r="A10" s="2" t="s">
        <v>16</v>
      </c>
      <c r="B10" s="8">
        <v>4118</v>
      </c>
      <c r="C10" s="9">
        <v>0.11</v>
      </c>
      <c r="E10"/>
      <c r="F10" s="5"/>
      <c r="G10" s="33"/>
      <c r="H10" s="35"/>
    </row>
    <row r="11" spans="1:8">
      <c r="A11" s="2" t="s">
        <v>17</v>
      </c>
      <c r="B11" s="8">
        <v>0</v>
      </c>
      <c r="C11" s="9">
        <v>0</v>
      </c>
      <c r="E11" s="6"/>
      <c r="F11" s="18"/>
      <c r="G11" s="20"/>
    </row>
    <row r="12" spans="1:8">
      <c r="A12" s="2" t="s">
        <v>39</v>
      </c>
      <c r="B12" s="8">
        <v>0</v>
      </c>
      <c r="C12" s="9">
        <v>0</v>
      </c>
      <c r="E12" s="6"/>
      <c r="F12" s="18"/>
      <c r="G12" s="20"/>
    </row>
    <row r="13" spans="1:8">
      <c r="A13" s="2" t="s">
        <v>38</v>
      </c>
      <c r="B13" s="8">
        <v>0</v>
      </c>
      <c r="C13" s="9">
        <v>0</v>
      </c>
      <c r="E13" s="6"/>
      <c r="F13" s="18"/>
      <c r="G13" s="20"/>
    </row>
    <row r="14" spans="1:8">
      <c r="A14" s="2" t="s">
        <v>32</v>
      </c>
      <c r="B14" s="8">
        <v>0</v>
      </c>
      <c r="C14" s="9">
        <v>0</v>
      </c>
      <c r="E14" s="6"/>
      <c r="F14" s="18"/>
    </row>
    <row r="15" spans="1:8" ht="15">
      <c r="A15" s="4" t="s">
        <v>20</v>
      </c>
      <c r="B15" s="10">
        <f>SUM(B4:B14)</f>
        <v>130582</v>
      </c>
      <c r="C15" s="9">
        <f>SUM(C4:C14)</f>
        <v>1.3</v>
      </c>
    </row>
    <row r="16" spans="1:8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792</v>
      </c>
      <c r="C18" s="9"/>
    </row>
    <row r="19" spans="1:7">
      <c r="A19" s="2" t="s">
        <v>6</v>
      </c>
      <c r="B19" s="8">
        <v>2103.66</v>
      </c>
      <c r="C19" s="9"/>
    </row>
    <row r="20" spans="1:7">
      <c r="A20" s="2" t="s">
        <v>10</v>
      </c>
      <c r="B20" s="8">
        <v>5495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v>12480</v>
      </c>
      <c r="C22" s="9"/>
    </row>
    <row r="23" spans="1:7" ht="15">
      <c r="A23" s="3" t="s">
        <v>8</v>
      </c>
      <c r="B23" s="12">
        <f>SUM(B18:B22)</f>
        <v>20870.66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151452.66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8">
        <v>0</v>
      </c>
      <c r="C29" s="9"/>
    </row>
    <row r="30" spans="1:7" ht="15">
      <c r="A30" s="4" t="s">
        <v>23</v>
      </c>
      <c r="B30" s="12">
        <f>SUM(B28:B29)</f>
        <v>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15" t="s">
        <v>28</v>
      </c>
    </row>
    <row r="35" spans="1:7">
      <c r="A35" s="2" t="s">
        <v>60</v>
      </c>
      <c r="B35" s="2" t="s">
        <v>61</v>
      </c>
      <c r="C35" s="26">
        <v>12480</v>
      </c>
    </row>
    <row r="38" spans="1:7" ht="15">
      <c r="A38"/>
      <c r="B38" s="21"/>
      <c r="C38" s="22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25"/>
    </row>
  </sheetData>
  <mergeCells count="1">
    <mergeCell ref="B2:C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6"/>
  <sheetViews>
    <sheetView topLeftCell="A16" workbookViewId="0">
      <selection activeCell="B29" sqref="B29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21.42578125" style="2" customWidth="1"/>
    <col min="8" max="16384" width="9.140625" style="2"/>
  </cols>
  <sheetData>
    <row r="1" spans="1:7" ht="15">
      <c r="A1" s="1" t="s">
        <v>57</v>
      </c>
    </row>
    <row r="2" spans="1:7" ht="15">
      <c r="B2" s="62" t="s">
        <v>22</v>
      </c>
      <c r="C2" s="62"/>
    </row>
    <row r="3" spans="1:7" ht="15">
      <c r="A3" s="15" t="s">
        <v>15</v>
      </c>
      <c r="B3" s="7" t="s">
        <v>18</v>
      </c>
      <c r="C3" s="7" t="s">
        <v>9</v>
      </c>
    </row>
    <row r="4" spans="1:7">
      <c r="A4" s="13" t="s">
        <v>24</v>
      </c>
      <c r="B4" s="8">
        <v>0</v>
      </c>
      <c r="C4" s="9">
        <v>0</v>
      </c>
    </row>
    <row r="5" spans="1:7" ht="15">
      <c r="A5" s="2" t="s">
        <v>0</v>
      </c>
      <c r="B5" s="8">
        <v>3775</v>
      </c>
      <c r="C5" s="9">
        <v>0.05</v>
      </c>
      <c r="E5" s="6"/>
      <c r="F5" s="18"/>
      <c r="G5" s="19"/>
    </row>
    <row r="6" spans="1:7" ht="15">
      <c r="A6" s="2" t="s">
        <v>1</v>
      </c>
      <c r="B6" s="8">
        <v>18000</v>
      </c>
      <c r="C6" s="9">
        <v>0.5</v>
      </c>
      <c r="E6" s="6"/>
      <c r="F6" s="18"/>
      <c r="G6" s="19"/>
    </row>
    <row r="7" spans="1:7" ht="15">
      <c r="A7" s="2" t="s">
        <v>2</v>
      </c>
      <c r="B7" s="8">
        <v>18000</v>
      </c>
      <c r="C7" s="9">
        <v>0.5</v>
      </c>
      <c r="E7" s="6"/>
      <c r="F7" s="18"/>
      <c r="G7" s="19"/>
    </row>
    <row r="8" spans="1:7" ht="15">
      <c r="A8" s="2" t="s">
        <v>3</v>
      </c>
      <c r="B8" s="8">
        <v>20000</v>
      </c>
      <c r="C8" s="9">
        <v>0.2</v>
      </c>
      <c r="E8" s="6"/>
      <c r="F8" s="18"/>
      <c r="G8" s="19"/>
    </row>
    <row r="9" spans="1:7">
      <c r="A9" s="2" t="s">
        <v>11</v>
      </c>
      <c r="B9" s="8">
        <v>0</v>
      </c>
      <c r="C9" s="9">
        <v>0</v>
      </c>
      <c r="E9" s="6"/>
      <c r="F9" s="18"/>
      <c r="G9" s="20"/>
    </row>
    <row r="10" spans="1:7">
      <c r="A10" s="2" t="s">
        <v>16</v>
      </c>
      <c r="B10" s="8">
        <v>0</v>
      </c>
      <c r="C10" s="9">
        <v>0</v>
      </c>
      <c r="E10" s="6"/>
      <c r="F10" s="18"/>
      <c r="G10" s="20"/>
    </row>
    <row r="11" spans="1:7">
      <c r="A11" s="2" t="s">
        <v>17</v>
      </c>
      <c r="B11" s="8">
        <v>129360</v>
      </c>
      <c r="C11" s="9">
        <v>3.92</v>
      </c>
      <c r="E11" s="6"/>
      <c r="F11" s="18"/>
      <c r="G11" s="20"/>
    </row>
    <row r="12" spans="1:7">
      <c r="A12" s="2" t="s">
        <v>39</v>
      </c>
      <c r="B12" s="8">
        <v>1320</v>
      </c>
      <c r="C12" s="9">
        <v>0.04</v>
      </c>
      <c r="E12" s="6"/>
      <c r="F12" s="18"/>
      <c r="G12" s="20"/>
    </row>
    <row r="13" spans="1:7">
      <c r="A13" s="2" t="s">
        <v>38</v>
      </c>
      <c r="B13" s="8">
        <v>1320</v>
      </c>
      <c r="C13" s="9">
        <v>0.04</v>
      </c>
      <c r="E13" s="6"/>
      <c r="F13" s="18"/>
      <c r="G13" s="20"/>
    </row>
    <row r="14" spans="1:7">
      <c r="A14" s="2" t="s">
        <v>32</v>
      </c>
      <c r="B14" s="8">
        <v>0</v>
      </c>
      <c r="C14" s="9">
        <v>0</v>
      </c>
      <c r="E14" s="6"/>
      <c r="F14" s="18"/>
    </row>
    <row r="15" spans="1:7" ht="15">
      <c r="A15" s="4" t="s">
        <v>20</v>
      </c>
      <c r="B15" s="10">
        <f>SUM(B4:B14)</f>
        <v>191775</v>
      </c>
      <c r="C15" s="9">
        <f>SUM(C4:C14)</f>
        <v>5.25</v>
      </c>
    </row>
    <row r="16" spans="1:7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 t="s">
        <v>70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v>3500</v>
      </c>
      <c r="C22" s="9" t="s">
        <v>72</v>
      </c>
    </row>
    <row r="23" spans="1:7" ht="15">
      <c r="A23" s="3" t="s">
        <v>8</v>
      </c>
      <c r="B23" s="12">
        <f>SUM(B18:B22)</f>
        <v>3500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195275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57">
        <f>B38</f>
        <v>485000</v>
      </c>
      <c r="C29" s="9"/>
    </row>
    <row r="30" spans="1:7" ht="15">
      <c r="A30" s="4" t="s">
        <v>23</v>
      </c>
      <c r="B30" s="12">
        <f>SUM(B28:B29)</f>
        <v>485000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15" t="s">
        <v>28</v>
      </c>
    </row>
    <row r="35" spans="1:7">
      <c r="A35" s="2" t="s">
        <v>14</v>
      </c>
      <c r="B35" s="54">
        <v>10000</v>
      </c>
      <c r="C35" s="55" t="s">
        <v>73</v>
      </c>
    </row>
    <row r="36" spans="1:7">
      <c r="B36" s="54">
        <v>450000</v>
      </c>
      <c r="C36" s="55" t="s">
        <v>74</v>
      </c>
    </row>
    <row r="37" spans="1:7">
      <c r="B37" s="54">
        <v>25000</v>
      </c>
      <c r="C37" s="55" t="s">
        <v>75</v>
      </c>
    </row>
    <row r="38" spans="1:7" ht="15">
      <c r="A38"/>
      <c r="B38" s="56">
        <f>SUM(B35:B37)</f>
        <v>485000</v>
      </c>
      <c r="C38" s="55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25"/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6"/>
  <sheetViews>
    <sheetView topLeftCell="A9" workbookViewId="0">
      <selection activeCell="B37" sqref="B37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21.42578125" style="2" customWidth="1"/>
    <col min="8" max="16384" width="9.140625" style="2"/>
  </cols>
  <sheetData>
    <row r="1" spans="1:7" ht="15">
      <c r="A1" s="1" t="s">
        <v>54</v>
      </c>
    </row>
    <row r="2" spans="1:7" ht="15">
      <c r="B2" s="62" t="s">
        <v>22</v>
      </c>
      <c r="C2" s="62"/>
    </row>
    <row r="3" spans="1:7" ht="15">
      <c r="A3" s="15" t="s">
        <v>15</v>
      </c>
      <c r="B3" s="7" t="s">
        <v>18</v>
      </c>
      <c r="C3" s="7" t="s">
        <v>9</v>
      </c>
    </row>
    <row r="4" spans="1:7">
      <c r="A4" s="13" t="s">
        <v>24</v>
      </c>
      <c r="B4" s="8">
        <v>141537</v>
      </c>
      <c r="C4" s="9">
        <v>2.4500000000000002</v>
      </c>
    </row>
    <row r="5" spans="1:7" ht="15">
      <c r="A5" s="2" t="s">
        <v>0</v>
      </c>
      <c r="B5" s="8">
        <v>0</v>
      </c>
      <c r="C5" s="9">
        <v>0</v>
      </c>
      <c r="E5" s="6"/>
      <c r="F5" s="18"/>
      <c r="G5" s="19"/>
    </row>
    <row r="6" spans="1:7" ht="15">
      <c r="A6" s="2" t="s">
        <v>1</v>
      </c>
      <c r="B6" s="8">
        <v>0</v>
      </c>
      <c r="C6" s="9">
        <v>0</v>
      </c>
      <c r="E6" s="6"/>
      <c r="F6" s="18"/>
      <c r="G6" s="19"/>
    </row>
    <row r="7" spans="1:7" ht="15">
      <c r="A7" s="2" t="s">
        <v>2</v>
      </c>
      <c r="B7" s="8">
        <v>0</v>
      </c>
      <c r="C7" s="9">
        <v>0</v>
      </c>
      <c r="E7" s="6"/>
      <c r="F7" s="18"/>
      <c r="G7" s="19"/>
    </row>
    <row r="8" spans="1:7" ht="15">
      <c r="A8" s="2" t="s">
        <v>3</v>
      </c>
      <c r="B8" s="8">
        <v>0</v>
      </c>
      <c r="C8" s="9">
        <v>0</v>
      </c>
      <c r="E8" s="6"/>
      <c r="F8" s="18"/>
      <c r="G8" s="19"/>
    </row>
    <row r="9" spans="1:7">
      <c r="A9" s="2" t="s">
        <v>11</v>
      </c>
      <c r="B9" s="8">
        <v>100</v>
      </c>
      <c r="C9" s="9">
        <v>0</v>
      </c>
      <c r="E9" s="6"/>
      <c r="F9" s="18"/>
      <c r="G9" s="20"/>
    </row>
    <row r="10" spans="1:7">
      <c r="A10" s="2" t="s">
        <v>16</v>
      </c>
      <c r="B10" s="8">
        <v>0</v>
      </c>
      <c r="C10" s="9">
        <v>0</v>
      </c>
      <c r="E10" s="6"/>
      <c r="F10" s="18"/>
      <c r="G10" s="20"/>
    </row>
    <row r="11" spans="1:7">
      <c r="A11" s="2" t="s">
        <v>17</v>
      </c>
      <c r="B11" s="8">
        <v>0</v>
      </c>
      <c r="C11" s="9">
        <v>0</v>
      </c>
      <c r="E11" s="6"/>
      <c r="F11" s="18"/>
      <c r="G11" s="20"/>
    </row>
    <row r="12" spans="1:7">
      <c r="A12" s="2" t="s">
        <v>39</v>
      </c>
      <c r="B12" s="8">
        <v>0</v>
      </c>
      <c r="C12" s="9">
        <v>0</v>
      </c>
      <c r="E12" s="6"/>
      <c r="F12" s="18"/>
      <c r="G12" s="20"/>
    </row>
    <row r="13" spans="1:7">
      <c r="A13" s="2" t="s">
        <v>38</v>
      </c>
      <c r="B13" s="8">
        <v>0</v>
      </c>
      <c r="C13" s="9">
        <v>0</v>
      </c>
      <c r="E13" s="6"/>
      <c r="F13" s="18"/>
      <c r="G13" s="20"/>
    </row>
    <row r="14" spans="1:7">
      <c r="A14" s="2" t="s">
        <v>32</v>
      </c>
      <c r="B14" s="8">
        <v>0</v>
      </c>
      <c r="C14" s="9">
        <v>0</v>
      </c>
      <c r="E14" s="6"/>
      <c r="F14" s="18"/>
    </row>
    <row r="15" spans="1:7" ht="15">
      <c r="A15" s="4" t="s">
        <v>20</v>
      </c>
      <c r="B15" s="10">
        <f>SUM(B4:B14)</f>
        <v>141637</v>
      </c>
      <c r="C15" s="9">
        <f>SUM(C4:C14)</f>
        <v>2.4500000000000002</v>
      </c>
    </row>
    <row r="16" spans="1:7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7000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>
        <v>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v>140</v>
      </c>
      <c r="C22" s="9"/>
    </row>
    <row r="23" spans="1:7" ht="15">
      <c r="A23" s="3" t="s">
        <v>8</v>
      </c>
      <c r="B23" s="12">
        <f>SUM(B18:B22)</f>
        <v>7140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148777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8">
        <v>0</v>
      </c>
      <c r="C29" s="9"/>
    </row>
    <row r="30" spans="1:7" ht="15">
      <c r="A30" s="4" t="s">
        <v>23</v>
      </c>
      <c r="B30" s="12">
        <f>SUM(B28:B29)</f>
        <v>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15" t="s">
        <v>28</v>
      </c>
    </row>
    <row r="36" spans="1:7" ht="15">
      <c r="A36" s="2" t="s">
        <v>76</v>
      </c>
      <c r="B36" s="2" t="s">
        <v>77</v>
      </c>
    </row>
    <row r="37" spans="1:7">
      <c r="A37" s="2" t="s">
        <v>78</v>
      </c>
      <c r="B37" s="26">
        <v>140</v>
      </c>
    </row>
    <row r="38" spans="1:7" ht="15">
      <c r="A38"/>
      <c r="B38" s="21"/>
      <c r="C38" s="22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25"/>
    </row>
  </sheetData>
  <mergeCells count="1">
    <mergeCell ref="B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6"/>
  <sheetViews>
    <sheetView topLeftCell="A10" zoomScale="91" zoomScaleNormal="91" workbookViewId="0">
      <selection activeCell="A34" sqref="A34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21.42578125" style="2" customWidth="1"/>
    <col min="8" max="16384" width="9.140625" style="2"/>
  </cols>
  <sheetData>
    <row r="1" spans="1:7" ht="15">
      <c r="A1" s="1" t="s">
        <v>34</v>
      </c>
    </row>
    <row r="2" spans="1:7" ht="15">
      <c r="B2" s="62" t="s">
        <v>22</v>
      </c>
      <c r="C2" s="62"/>
    </row>
    <row r="3" spans="1:7" ht="15">
      <c r="A3" s="15" t="s">
        <v>15</v>
      </c>
      <c r="B3" s="7" t="s">
        <v>18</v>
      </c>
      <c r="C3" s="7" t="s">
        <v>9</v>
      </c>
    </row>
    <row r="4" spans="1:7">
      <c r="A4" s="13" t="s">
        <v>24</v>
      </c>
      <c r="B4" s="8">
        <v>0</v>
      </c>
      <c r="C4" s="9">
        <v>0</v>
      </c>
    </row>
    <row r="5" spans="1:7" ht="15">
      <c r="A5" s="2" t="s">
        <v>0</v>
      </c>
      <c r="B5" s="8">
        <v>20339</v>
      </c>
      <c r="C5" s="9">
        <v>0.2</v>
      </c>
      <c r="E5" s="6"/>
      <c r="F5" s="18"/>
      <c r="G5" s="19"/>
    </row>
    <row r="6" spans="1:7" ht="15">
      <c r="A6" s="2" t="s">
        <v>1</v>
      </c>
      <c r="B6" s="8">
        <v>49285</v>
      </c>
      <c r="C6" s="9">
        <v>0.6</v>
      </c>
      <c r="E6" s="6"/>
      <c r="F6" s="18"/>
      <c r="G6" s="19"/>
    </row>
    <row r="7" spans="1:7" ht="15">
      <c r="A7" s="2" t="s">
        <v>2</v>
      </c>
      <c r="B7" s="8">
        <v>18009</v>
      </c>
      <c r="C7" s="9">
        <v>0.18</v>
      </c>
      <c r="E7" s="6"/>
      <c r="F7" s="18"/>
      <c r="G7" s="19"/>
    </row>
    <row r="8" spans="1:7" ht="15">
      <c r="A8" s="2" t="s">
        <v>3</v>
      </c>
      <c r="B8" s="8">
        <v>35164</v>
      </c>
      <c r="C8" s="9">
        <v>0.4</v>
      </c>
      <c r="E8" s="6"/>
      <c r="F8" s="18"/>
      <c r="G8" s="19"/>
    </row>
    <row r="9" spans="1:7">
      <c r="A9" s="2" t="s">
        <v>11</v>
      </c>
      <c r="B9" s="8">
        <v>3216</v>
      </c>
      <c r="C9" s="9">
        <v>0.05</v>
      </c>
      <c r="E9" s="6"/>
      <c r="F9" s="18"/>
      <c r="G9" s="20"/>
    </row>
    <row r="10" spans="1:7">
      <c r="A10" s="2" t="s">
        <v>16</v>
      </c>
      <c r="B10" s="8">
        <v>14240</v>
      </c>
      <c r="C10" s="9">
        <v>0.35</v>
      </c>
      <c r="E10" s="6"/>
      <c r="F10" s="18"/>
      <c r="G10" s="20"/>
    </row>
    <row r="11" spans="1:7">
      <c r="A11" s="2" t="s">
        <v>17</v>
      </c>
      <c r="B11" s="8">
        <v>0</v>
      </c>
      <c r="C11" s="9">
        <v>0</v>
      </c>
      <c r="E11" s="6"/>
      <c r="F11" s="18"/>
      <c r="G11" s="20"/>
    </row>
    <row r="12" spans="1:7">
      <c r="A12" s="2" t="s">
        <v>39</v>
      </c>
      <c r="B12" s="8">
        <v>7142</v>
      </c>
      <c r="C12" s="9">
        <v>0.1</v>
      </c>
      <c r="E12" s="6"/>
      <c r="F12" s="18"/>
      <c r="G12" s="20"/>
    </row>
    <row r="13" spans="1:7">
      <c r="A13" s="2" t="s">
        <v>38</v>
      </c>
      <c r="B13" s="8">
        <v>10170</v>
      </c>
      <c r="C13" s="9">
        <v>0.25</v>
      </c>
      <c r="E13" s="6"/>
      <c r="F13" s="18"/>
      <c r="G13" s="20"/>
    </row>
    <row r="14" spans="1:7">
      <c r="A14" s="2" t="s">
        <v>32</v>
      </c>
      <c r="B14" s="8">
        <v>0</v>
      </c>
      <c r="C14" s="9">
        <v>0</v>
      </c>
      <c r="E14" s="6"/>
      <c r="F14" s="18"/>
    </row>
    <row r="15" spans="1:7" ht="15">
      <c r="A15" s="4" t="s">
        <v>20</v>
      </c>
      <c r="B15" s="10">
        <f>SUM(B4:B14)</f>
        <v>157565</v>
      </c>
      <c r="C15" s="9">
        <f>SUM(C4:C14)</f>
        <v>2.13</v>
      </c>
    </row>
    <row r="16" spans="1:7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>
        <v>800</v>
      </c>
      <c r="C20" s="9"/>
    </row>
    <row r="21" spans="1:7">
      <c r="A21" s="2" t="s">
        <v>7</v>
      </c>
      <c r="B21" s="8">
        <v>0</v>
      </c>
      <c r="C21" s="9"/>
    </row>
    <row r="22" spans="1:7">
      <c r="A22" s="2" t="s">
        <v>26</v>
      </c>
      <c r="B22" s="8">
        <v>620</v>
      </c>
      <c r="C22" s="9"/>
    </row>
    <row r="23" spans="1:7" ht="15">
      <c r="A23" s="3" t="s">
        <v>8</v>
      </c>
      <c r="B23" s="12">
        <f>SUM(B18:B22)</f>
        <v>1420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158985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0</v>
      </c>
      <c r="C28" s="9"/>
    </row>
    <row r="29" spans="1:7">
      <c r="A29" s="2" t="s">
        <v>14</v>
      </c>
      <c r="B29" s="8">
        <v>250000</v>
      </c>
      <c r="C29" s="9"/>
    </row>
    <row r="30" spans="1:7" ht="15">
      <c r="A30" s="4" t="s">
        <v>23</v>
      </c>
      <c r="B30" s="12">
        <f>SUM(B28:B29)</f>
        <v>250000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D33"/>
      <c r="E33" s="5"/>
      <c r="F33" s="5"/>
      <c r="G33" s="5"/>
    </row>
    <row r="34" spans="1:7" ht="15">
      <c r="A34" s="15" t="s">
        <v>28</v>
      </c>
    </row>
    <row r="35" spans="1:7">
      <c r="A35" s="2" t="s">
        <v>35</v>
      </c>
      <c r="B35" s="2" t="s">
        <v>40</v>
      </c>
      <c r="C35" s="26">
        <v>250000</v>
      </c>
    </row>
    <row r="38" spans="1:7" ht="15">
      <c r="A38"/>
      <c r="B38" s="21"/>
      <c r="C38" s="22"/>
      <c r="D38" s="22"/>
      <c r="E38" s="22"/>
      <c r="F38" s="23"/>
      <c r="G38" s="24"/>
    </row>
    <row r="39" spans="1:7" ht="15">
      <c r="A39"/>
      <c r="B39" s="21"/>
      <c r="C39" s="22"/>
      <c r="D39" s="22"/>
      <c r="E39" s="22"/>
      <c r="F39" s="23"/>
      <c r="G39" s="24"/>
    </row>
    <row r="40" spans="1:7" ht="15">
      <c r="A40"/>
      <c r="B40" s="21"/>
      <c r="C40" s="22"/>
      <c r="D40" s="22"/>
      <c r="E40" s="22"/>
      <c r="F40" s="23"/>
      <c r="G40" s="24"/>
    </row>
    <row r="41" spans="1:7" ht="15">
      <c r="A41"/>
      <c r="B41" s="21"/>
      <c r="C41" s="22"/>
      <c r="D41" s="22"/>
      <c r="E41" s="22"/>
      <c r="F41" s="23"/>
      <c r="G41" s="24"/>
    </row>
    <row r="42" spans="1:7" ht="15">
      <c r="A42"/>
      <c r="B42" s="21"/>
      <c r="C42" s="22"/>
      <c r="D42" s="22"/>
      <c r="E42" s="22"/>
      <c r="F42" s="23"/>
      <c r="G42" s="24"/>
    </row>
    <row r="43" spans="1:7" ht="15">
      <c r="A43"/>
      <c r="B43" s="21"/>
      <c r="C43" s="22"/>
      <c r="D43" s="22"/>
      <c r="E43" s="22"/>
      <c r="F43" s="23"/>
      <c r="G43" s="24"/>
    </row>
    <row r="44" spans="1:7" ht="15">
      <c r="A44"/>
      <c r="B44" s="21"/>
      <c r="C44" s="22"/>
      <c r="D44" s="22"/>
      <c r="E44" s="22"/>
      <c r="F44" s="23"/>
      <c r="G44" s="24"/>
    </row>
    <row r="45" spans="1:7" ht="15">
      <c r="A45"/>
      <c r="B45" s="21"/>
      <c r="C45" s="22"/>
      <c r="D45" s="22"/>
      <c r="E45" s="22"/>
      <c r="F45" s="23"/>
      <c r="G45" s="24"/>
    </row>
    <row r="46" spans="1:7">
      <c r="E46" s="25"/>
    </row>
  </sheetData>
  <mergeCells count="1">
    <mergeCell ref="B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5"/>
  <sheetViews>
    <sheetView zoomScale="91" zoomScaleNormal="91" workbookViewId="0">
      <selection activeCell="E20" sqref="E20"/>
    </sheetView>
  </sheetViews>
  <sheetFormatPr defaultRowHeight="14.25"/>
  <cols>
    <col min="1" max="1" width="42.42578125" style="2" customWidth="1"/>
    <col min="2" max="2" width="17.85546875" style="2" customWidth="1"/>
    <col min="3" max="3" width="17" style="2" customWidth="1"/>
    <col min="4" max="4" width="9.140625" style="2"/>
    <col min="5" max="5" width="12" style="2" customWidth="1"/>
    <col min="6" max="6" width="13.42578125" style="2" customWidth="1"/>
    <col min="7" max="7" width="15.28515625" style="2" customWidth="1"/>
    <col min="8" max="16384" width="9.140625" style="2"/>
  </cols>
  <sheetData>
    <row r="1" spans="1:3" ht="15">
      <c r="A1" s="1" t="s">
        <v>21</v>
      </c>
    </row>
    <row r="2" spans="1:3" ht="15">
      <c r="B2" s="62" t="s">
        <v>22</v>
      </c>
      <c r="C2" s="62"/>
    </row>
    <row r="3" spans="1:3" ht="15">
      <c r="A3" s="15" t="s">
        <v>15</v>
      </c>
      <c r="B3" s="7" t="s">
        <v>18</v>
      </c>
      <c r="C3" s="7" t="s">
        <v>9</v>
      </c>
    </row>
    <row r="4" spans="1:3">
      <c r="A4" s="13" t="s">
        <v>24</v>
      </c>
      <c r="B4" s="8">
        <v>0</v>
      </c>
      <c r="C4" s="9">
        <v>0</v>
      </c>
    </row>
    <row r="5" spans="1:3">
      <c r="A5" s="2" t="s">
        <v>0</v>
      </c>
      <c r="B5" s="8">
        <v>32963.839999999997</v>
      </c>
      <c r="C5" s="9">
        <v>0.2</v>
      </c>
    </row>
    <row r="6" spans="1:3">
      <c r="A6" s="2" t="s">
        <v>1</v>
      </c>
      <c r="B6" s="8">
        <v>74278.880000000005</v>
      </c>
      <c r="C6" s="9">
        <v>0.65</v>
      </c>
    </row>
    <row r="7" spans="1:3">
      <c r="A7" s="2" t="s">
        <v>2</v>
      </c>
      <c r="B7" s="8">
        <v>23395.84</v>
      </c>
      <c r="C7" s="9">
        <v>0.2</v>
      </c>
    </row>
    <row r="8" spans="1:3">
      <c r="A8" s="2" t="s">
        <v>3</v>
      </c>
      <c r="B8" s="8">
        <v>43066.400000000001</v>
      </c>
      <c r="C8" s="9">
        <v>0.5</v>
      </c>
    </row>
    <row r="9" spans="1:3">
      <c r="A9" s="2" t="s">
        <v>11</v>
      </c>
      <c r="B9" s="8">
        <v>17226.560000000001</v>
      </c>
      <c r="C9" s="9">
        <v>0.2</v>
      </c>
    </row>
    <row r="10" spans="1:3">
      <c r="A10" s="2" t="s">
        <v>16</v>
      </c>
      <c r="B10" s="8">
        <f>185453.62/2</f>
        <v>92726.81</v>
      </c>
      <c r="C10" s="9">
        <v>1</v>
      </c>
    </row>
    <row r="11" spans="1:3">
      <c r="A11" s="2" t="s">
        <v>17</v>
      </c>
      <c r="B11" s="8">
        <v>0</v>
      </c>
      <c r="C11" s="9">
        <v>0</v>
      </c>
    </row>
    <row r="12" spans="1:3">
      <c r="A12" s="2" t="s">
        <v>39</v>
      </c>
      <c r="B12" s="8">
        <f>185453.62/2</f>
        <v>92726.81</v>
      </c>
      <c r="C12" s="9">
        <v>1</v>
      </c>
    </row>
    <row r="13" spans="1:3">
      <c r="A13" s="2" t="s">
        <v>38</v>
      </c>
      <c r="B13" s="8">
        <v>0</v>
      </c>
      <c r="C13" s="9">
        <v>0</v>
      </c>
    </row>
    <row r="14" spans="1:3">
      <c r="A14" s="2" t="s">
        <v>32</v>
      </c>
      <c r="B14" s="8">
        <v>0</v>
      </c>
      <c r="C14" s="9">
        <v>0</v>
      </c>
    </row>
    <row r="15" spans="1:3" ht="15">
      <c r="A15" s="4" t="s">
        <v>20</v>
      </c>
      <c r="B15" s="10">
        <f>SUM(B4:B14)</f>
        <v>376385.13999999996</v>
      </c>
      <c r="C15" s="9">
        <f>SUM(C4:C14)</f>
        <v>3.75</v>
      </c>
    </row>
    <row r="16" spans="1:3">
      <c r="B16" s="9"/>
      <c r="C16" s="9"/>
    </row>
    <row r="17" spans="1:7" ht="15">
      <c r="A17" s="14" t="s">
        <v>4</v>
      </c>
      <c r="B17" s="7" t="s">
        <v>18</v>
      </c>
      <c r="C17" s="9"/>
    </row>
    <row r="18" spans="1:7">
      <c r="A18" s="2" t="s">
        <v>5</v>
      </c>
      <c r="B18" s="8">
        <v>1000</v>
      </c>
      <c r="C18" s="9"/>
    </row>
    <row r="19" spans="1:7">
      <c r="A19" s="2" t="s">
        <v>6</v>
      </c>
      <c r="B19" s="8">
        <v>0</v>
      </c>
      <c r="C19" s="9"/>
    </row>
    <row r="20" spans="1:7">
      <c r="A20" s="2" t="s">
        <v>10</v>
      </c>
      <c r="B20" s="8">
        <v>1000</v>
      </c>
      <c r="C20" s="9"/>
    </row>
    <row r="21" spans="1:7">
      <c r="A21" s="2" t="s">
        <v>7</v>
      </c>
      <c r="B21" s="8">
        <v>50000</v>
      </c>
      <c r="C21" s="9"/>
    </row>
    <row r="22" spans="1:7">
      <c r="A22" s="2" t="s">
        <v>26</v>
      </c>
      <c r="B22" s="8">
        <v>0</v>
      </c>
      <c r="C22" s="9"/>
    </row>
    <row r="23" spans="1:7" ht="15">
      <c r="A23" s="3" t="s">
        <v>8</v>
      </c>
      <c r="B23" s="12">
        <f>SUM(B18:B22)</f>
        <v>52000</v>
      </c>
      <c r="C23" s="9"/>
    </row>
    <row r="24" spans="1:7" ht="15">
      <c r="A24" s="3"/>
      <c r="B24" s="12"/>
      <c r="C24" s="9"/>
    </row>
    <row r="25" spans="1:7" ht="15">
      <c r="A25" s="3" t="s">
        <v>27</v>
      </c>
      <c r="B25" s="10">
        <f>B15+B23</f>
        <v>428385.13999999996</v>
      </c>
      <c r="C25" s="9"/>
    </row>
    <row r="26" spans="1:7">
      <c r="B26" s="9"/>
      <c r="C26" s="9"/>
    </row>
    <row r="27" spans="1:7" ht="15">
      <c r="A27" s="15" t="s">
        <v>12</v>
      </c>
      <c r="B27" s="11" t="s">
        <v>19</v>
      </c>
      <c r="C27" s="9"/>
    </row>
    <row r="28" spans="1:7">
      <c r="A28" s="2" t="s">
        <v>13</v>
      </c>
      <c r="B28" s="8">
        <v>150000</v>
      </c>
      <c r="C28" s="9"/>
    </row>
    <row r="29" spans="1:7">
      <c r="A29" s="2" t="s">
        <v>14</v>
      </c>
      <c r="B29" s="8">
        <v>0</v>
      </c>
      <c r="C29" s="9"/>
    </row>
    <row r="30" spans="1:7" ht="15">
      <c r="A30" s="4" t="s">
        <v>23</v>
      </c>
      <c r="B30" s="12">
        <f>SUM(B28:B29)</f>
        <v>150000</v>
      </c>
      <c r="C30" s="9"/>
      <c r="D30"/>
      <c r="E30" s="5"/>
      <c r="F30" s="5"/>
      <c r="G30" s="5"/>
    </row>
    <row r="31" spans="1:7" ht="15">
      <c r="D31"/>
      <c r="E31" s="5"/>
      <c r="F31" s="5"/>
      <c r="G31" s="5"/>
    </row>
    <row r="32" spans="1:7" ht="15">
      <c r="D32"/>
      <c r="E32" s="5"/>
      <c r="F32" s="5"/>
      <c r="G32" s="5"/>
    </row>
    <row r="33" spans="1:7" ht="15">
      <c r="A33" s="15" t="s">
        <v>28</v>
      </c>
      <c r="D33"/>
      <c r="E33" s="5"/>
      <c r="F33" s="5"/>
      <c r="G33" s="5"/>
    </row>
    <row r="34" spans="1:7">
      <c r="A34" s="2" t="s">
        <v>13</v>
      </c>
      <c r="B34" s="2" t="s">
        <v>36</v>
      </c>
      <c r="C34" s="26">
        <v>100000</v>
      </c>
    </row>
    <row r="35" spans="1:7">
      <c r="B35" s="2" t="s">
        <v>37</v>
      </c>
      <c r="C35" s="26">
        <v>50000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BHL Summary</vt:lpstr>
      <vt:lpstr>Summary</vt:lpstr>
      <vt:lpstr>AMNH</vt:lpstr>
      <vt:lpstr>ANSP</vt:lpstr>
      <vt:lpstr>CalAcademy</vt:lpstr>
      <vt:lpstr>Field Museum</vt:lpstr>
      <vt:lpstr>Harvard Botany</vt:lpstr>
      <vt:lpstr>Harvard MCZ</vt:lpstr>
      <vt:lpstr>Kew</vt:lpstr>
      <vt:lpstr>MBLWHOI</vt:lpstr>
      <vt:lpstr>MOBOT</vt:lpstr>
      <vt:lpstr>NHM</vt:lpstr>
      <vt:lpstr>NYBG</vt:lpstr>
      <vt:lpstr>SI Libraries</vt:lpstr>
    </vt:vector>
  </TitlesOfParts>
  <Company>Smithsonian Institution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Kalfatovic</dc:creator>
  <cp:lastModifiedBy>garnettt</cp:lastModifiedBy>
  <cp:lastPrinted>2010-02-19T15:00:40Z</cp:lastPrinted>
  <dcterms:created xsi:type="dcterms:W3CDTF">2010-02-17T18:44:11Z</dcterms:created>
  <dcterms:modified xsi:type="dcterms:W3CDTF">2011-11-18T15:25:46Z</dcterms:modified>
</cp:coreProperties>
</file>